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xl/comments1.xml" ContentType="application/vnd.openxmlformats-officedocument.spreadsheetml.comment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130"/>
  <workbookPr showInkAnnotation="0" codeName="ThisWorkbook" defaultThemeVersion="166925"/>
  <mc:AlternateContent xmlns:mc="http://schemas.openxmlformats.org/markup-compatibility/2006">
    <mc:Choice Requires="x15">
      <x15ac:absPath xmlns:x15ac="http://schemas.microsoft.com/office/spreadsheetml/2010/11/ac" url="F:\2023 - OCI\OCI - INFORMES 2023\"/>
    </mc:Choice>
  </mc:AlternateContent>
  <xr:revisionPtr revIDLastSave="0" documentId="8_{241196AA-FB34-439F-B8AF-C1483F889C97}" xr6:coauthVersionLast="47" xr6:coauthVersionMax="47" xr10:uidLastSave="{00000000-0000-0000-0000-000000000000}"/>
  <bookViews>
    <workbookView xWindow="-120" yWindow="-120" windowWidth="29040" windowHeight="15840" tabRatio="777" activeTab="4" xr2:uid="{00000000-000D-0000-FFFF-FFFF00000000}"/>
  </bookViews>
  <sheets>
    <sheet name="Principal" sheetId="4" r:id="rId1"/>
    <sheet name="USUARIOS" sheetId="1" r:id="rId2"/>
    <sheet name="ABOGADOS" sheetId="7" r:id="rId3"/>
    <sheet name="JUDICIALES" sheetId="8" r:id="rId4"/>
    <sheet name="PREJUDICIALES" sheetId="9" r:id="rId5"/>
    <sheet name="ARBITRAMENTOS" sheetId="10" r:id="rId6"/>
    <sheet name="PAGOS" sheetId="11" r:id="rId7"/>
    <sheet name="Resumen General" sheetId="5" r:id="rId8"/>
    <sheet name="Entidades" sheetId="13" state="hidden" r:id="rId9"/>
    <sheet name="Base a pegar" sheetId="12" state="hidden" r:id="rId10"/>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G12" i="1" l="1"/>
  <c r="G13" i="1"/>
  <c r="G14" i="1"/>
  <c r="G15" i="1"/>
  <c r="G16" i="1"/>
  <c r="G17" i="1"/>
  <c r="O3" i="12" l="1"/>
  <c r="F18" i="5" l="1"/>
  <c r="F19" i="5"/>
  <c r="D14" i="12" l="1"/>
  <c r="A3" i="12"/>
  <c r="A18" i="12" s="1"/>
  <c r="F18" i="12"/>
  <c r="E18" i="12"/>
  <c r="D18" i="12"/>
  <c r="C18" i="12"/>
  <c r="F17" i="12"/>
  <c r="E17" i="12"/>
  <c r="D17" i="12"/>
  <c r="C17" i="12"/>
  <c r="F16" i="12"/>
  <c r="E16" i="12"/>
  <c r="D16" i="12"/>
  <c r="C16" i="12"/>
  <c r="F15" i="12"/>
  <c r="E15" i="12"/>
  <c r="D15" i="12"/>
  <c r="C15" i="12"/>
  <c r="F14" i="12"/>
  <c r="E14" i="12"/>
  <c r="C14" i="12"/>
  <c r="F13" i="12"/>
  <c r="E13" i="12"/>
  <c r="D13" i="12"/>
  <c r="C13" i="12"/>
  <c r="BO3" i="12"/>
  <c r="BN3" i="12"/>
  <c r="BM3" i="12"/>
  <c r="BL3" i="12"/>
  <c r="BK3" i="12"/>
  <c r="BJ3" i="12"/>
  <c r="BI3" i="12"/>
  <c r="BH3" i="12"/>
  <c r="BG3" i="12"/>
  <c r="BF3" i="12"/>
  <c r="BE3" i="12"/>
  <c r="BD3" i="12"/>
  <c r="BC3" i="12"/>
  <c r="BB3" i="12"/>
  <c r="BA3" i="12"/>
  <c r="AZ3" i="12"/>
  <c r="AY3" i="12"/>
  <c r="AX3" i="12"/>
  <c r="AW3" i="12"/>
  <c r="AV3" i="12"/>
  <c r="AU3" i="12"/>
  <c r="AT3" i="12"/>
  <c r="AS3" i="12"/>
  <c r="AR3" i="12"/>
  <c r="AQ3" i="12"/>
  <c r="AP3" i="12"/>
  <c r="AO3" i="12"/>
  <c r="AN3" i="12"/>
  <c r="AM3" i="12"/>
  <c r="AL3" i="12"/>
  <c r="AK3" i="12"/>
  <c r="AJ3" i="12"/>
  <c r="AI3" i="12"/>
  <c r="AH3" i="12"/>
  <c r="AG3" i="12"/>
  <c r="AF3" i="12"/>
  <c r="AE3" i="12"/>
  <c r="AD3" i="12"/>
  <c r="AC3" i="12"/>
  <c r="AB3" i="12"/>
  <c r="AA3" i="12"/>
  <c r="Z3" i="12"/>
  <c r="Y3" i="12"/>
  <c r="X3" i="12"/>
  <c r="W3" i="12"/>
  <c r="V3" i="12"/>
  <c r="U3" i="12"/>
  <c r="T3" i="12"/>
  <c r="S3" i="12"/>
  <c r="R3" i="12"/>
  <c r="Q3" i="12"/>
  <c r="P3" i="12"/>
  <c r="N3" i="12"/>
  <c r="M3" i="12"/>
  <c r="L3" i="12"/>
  <c r="K3" i="12"/>
  <c r="J3" i="12"/>
  <c r="I3" i="12"/>
  <c r="H3" i="12"/>
  <c r="G3" i="12"/>
  <c r="F3" i="12"/>
  <c r="E3" i="12"/>
  <c r="D3" i="12"/>
  <c r="C3" i="12"/>
  <c r="B3" i="12"/>
  <c r="A13" i="12" l="1"/>
  <c r="A17" i="12"/>
  <c r="A15" i="12"/>
  <c r="A14" i="12"/>
  <c r="A16" i="12"/>
  <c r="C12" i="5" l="1"/>
  <c r="V3" i="7"/>
  <c r="G15" i="12" l="1"/>
  <c r="G14" i="12"/>
  <c r="G16" i="12"/>
  <c r="G17" i="12"/>
  <c r="G18" i="12"/>
  <c r="G13" i="12"/>
  <c r="F17" i="5" l="1"/>
  <c r="F15" i="5"/>
  <c r="F10" i="5"/>
  <c r="C19" i="5"/>
  <c r="C17" i="5"/>
  <c r="C16" i="5"/>
  <c r="T16" i="10"/>
  <c r="T12" i="10"/>
  <c r="W3" i="8"/>
  <c r="C25" i="8" s="1"/>
  <c r="T17" i="10" l="1"/>
  <c r="F13" i="5" s="1"/>
  <c r="V2" i="9"/>
  <c r="V3" i="9" s="1"/>
  <c r="F9" i="9" s="1"/>
  <c r="F11" i="5" l="1"/>
  <c r="F14" i="5"/>
  <c r="F9" i="5"/>
  <c r="F8" i="5"/>
  <c r="C14" i="5"/>
  <c r="C15" i="5"/>
  <c r="C18" i="5" s="1"/>
  <c r="J13" i="1"/>
  <c r="J14" i="1"/>
  <c r="J15" i="1"/>
  <c r="J16" i="1"/>
  <c r="J17" i="1"/>
  <c r="J12" i="1"/>
  <c r="I12" i="1"/>
  <c r="I13" i="1"/>
  <c r="I14" i="1"/>
  <c r="I15" i="1"/>
  <c r="I16" i="1"/>
  <c r="I17" i="1"/>
  <c r="H13" i="1"/>
  <c r="H14" i="1"/>
  <c r="H15" i="1"/>
  <c r="H16" i="1"/>
  <c r="H17" i="1"/>
  <c r="H12" i="1"/>
  <c r="C10" i="5" l="1"/>
  <c r="C9" i="5"/>
  <c r="C8" i="5"/>
  <c r="V3" i="11" l="1"/>
  <c r="V3" i="10"/>
  <c r="F7" i="7"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Juan Pablo Garzón Peraza</author>
  </authors>
  <commentList>
    <comment ref="C21" authorId="0" shapeId="0" xr:uid="{00000000-0006-0000-0300-000001000000}">
      <text>
        <r>
          <rPr>
            <b/>
            <sz val="9"/>
            <color indexed="81"/>
            <rFont val="Tahoma"/>
            <family val="2"/>
          </rPr>
          <t>Juan Pablo Garzón Peraza:</t>
        </r>
        <r>
          <rPr>
            <sz val="9"/>
            <color indexed="81"/>
            <rFont val="Tahoma"/>
            <family val="2"/>
          </rPr>
          <t xml:space="preserve">
Total de procesos terminados, sin importar la fecha de terminación</t>
        </r>
      </text>
    </comment>
  </commentList>
</comments>
</file>

<file path=xl/sharedStrings.xml><?xml version="1.0" encoding="utf-8"?>
<sst xmlns="http://schemas.openxmlformats.org/spreadsheetml/2006/main" count="700" uniqueCount="626">
  <si>
    <t>JEFE FINANCIERO</t>
  </si>
  <si>
    <t>JEFE JURÍDICO</t>
  </si>
  <si>
    <t>ENLACE DE PAGOS</t>
  </si>
  <si>
    <t>JEFE CONTROL INTERNO</t>
  </si>
  <si>
    <t>SECRETARIO TÉCNICO</t>
  </si>
  <si>
    <t>ADMINISTRADOR DE LA ENTIDAD</t>
  </si>
  <si>
    <t>FECHA CREACIÓN  EN EKOGUI</t>
  </si>
  <si>
    <t>NOMBRE</t>
  </si>
  <si>
    <t>Pagos</t>
  </si>
  <si>
    <t>Uso del sistema</t>
  </si>
  <si>
    <t>Plantilla de certificado de Control Interno</t>
  </si>
  <si>
    <t>Agencia Nacional de Defensa Jurídica del Estado</t>
  </si>
  <si>
    <t>Si</t>
  </si>
  <si>
    <t>No</t>
  </si>
  <si>
    <t>N/A</t>
  </si>
  <si>
    <t>ROL</t>
  </si>
  <si>
    <t>TIENE EL ROL</t>
  </si>
  <si>
    <t>FECHA ÚLTIMA CAPACITACIÓN</t>
  </si>
  <si>
    <t xml:space="preserve">CANTIDAD </t>
  </si>
  <si>
    <t>CANTIDAD DE ABOGADOS</t>
  </si>
  <si>
    <t>ABOGADOS CON PROCESOS ACTIVOS</t>
  </si>
  <si>
    <t>CANTIDAD DE ABOGADOS LITIGANDO</t>
  </si>
  <si>
    <t>ABOGADOS CREADOS EN EKOGUI ACTIVOS</t>
  </si>
  <si>
    <t>CANTIDAD</t>
  </si>
  <si>
    <t>ABOGADOS INACTIVOS</t>
  </si>
  <si>
    <t>Sin capacitación</t>
  </si>
  <si>
    <t>ABOGADOS CON CORREO ACTUALIZADO</t>
  </si>
  <si>
    <t>CANTIDAD DE PROCESOS ACTIVOS</t>
  </si>
  <si>
    <t>PROCESOS ACTIVOS REGISTRADOS EN EKOGUI</t>
  </si>
  <si>
    <t>PROCESOS SIN ABOGADO ASIGNADO</t>
  </si>
  <si>
    <t>PROCESOS ACTIVOS</t>
  </si>
  <si>
    <t>ACTUALIZACIÓN</t>
  </si>
  <si>
    <t>CALIFICACIÓN DE RIESGO</t>
  </si>
  <si>
    <t>PROCESOS ACTIVOS EN CALIDAD DEMANDADO</t>
  </si>
  <si>
    <t>PROCESOS SIN CALIFICACIÓN</t>
  </si>
  <si>
    <t>PROCESO ENTIDAD TERMINADOS</t>
  </si>
  <si>
    <t>ENTIDAD</t>
  </si>
  <si>
    <t>INFORMACIÓN USUARIOS</t>
  </si>
  <si>
    <t>Usuarios activos</t>
  </si>
  <si>
    <t>Nivel de capacitación</t>
  </si>
  <si>
    <t>Completitud de roles</t>
  </si>
  <si>
    <t>Procesos activos</t>
  </si>
  <si>
    <t>Procesos por abogado</t>
  </si>
  <si>
    <t>Porcentaje de registro</t>
  </si>
  <si>
    <t>Procesos arbitrales</t>
  </si>
  <si>
    <t>Procesos prejudiciales</t>
  </si>
  <si>
    <t>Actualización prejudiciales</t>
  </si>
  <si>
    <t>Actualización más de 33.000 SMMLV</t>
  </si>
  <si>
    <t>REGISTRO EN 2020</t>
  </si>
  <si>
    <t>REGISTRO EN 2019</t>
  </si>
  <si>
    <t>REGISTRO EN 2018 Y ANTERIORES</t>
  </si>
  <si>
    <t>TOTAL PREJUDICIALES ACTIVOS</t>
  </si>
  <si>
    <t>TOTAL PREJUDICIALES ACTIVOS EN EKOGUI</t>
  </si>
  <si>
    <t>TOTAL PROCESOS TERMINADOS</t>
  </si>
  <si>
    <t>CANTIDAD PREJUDICIALES</t>
  </si>
  <si>
    <t>Procesos que efectivamente se encuentran activos</t>
  </si>
  <si>
    <t>Proceso que se encuentran terminados</t>
  </si>
  <si>
    <t>Procesos de más de 33.000 SMMLV registrados en eKOGUI</t>
  </si>
  <si>
    <t>PROCESOS CON CALIFICACIÓN  EN 2020</t>
  </si>
  <si>
    <t>PROCESOS CON CALIFICACIÓN ANTERIOR A 2020</t>
  </si>
  <si>
    <t>PROBABILIDAD DE PERDER EL CASO ALTA</t>
  </si>
  <si>
    <t>PROBABILIDAD DE PERDER EL CASO MEDIA</t>
  </si>
  <si>
    <t>PROBABILIDAD DE PERDER EL CASO BAJA</t>
  </si>
  <si>
    <t>PROBABILIDAD DE PERDER EL CASO REMOTA</t>
  </si>
  <si>
    <t>Procesos Judiciales</t>
  </si>
  <si>
    <t>TERMINADOS ÚLTIMA ACTUACIÓN EN 2020</t>
  </si>
  <si>
    <t>ARBITRAMENTOS</t>
  </si>
  <si>
    <t>ARBITRAMENTOS ACTIVOS</t>
  </si>
  <si>
    <t>ARBITRAMENTOS REGISTRADOS EN EKOGUI</t>
  </si>
  <si>
    <t>PAGOS</t>
  </si>
  <si>
    <t>JUDICIALES</t>
  </si>
  <si>
    <t>PREJUDICIALES</t>
  </si>
  <si>
    <t>Plantilla de certificado de Control Interno eKOGUI</t>
  </si>
  <si>
    <t>ACTUALIZADO</t>
  </si>
  <si>
    <t>PROCESOS SIN ABOGADO ASIGNADO(1)</t>
  </si>
  <si>
    <t>Procesos de más de 33.000 SMMLV con la pieza demanda(5)</t>
  </si>
  <si>
    <t>(5) Puede ser remitida a la ANDJE o cargada en el sistema</t>
  </si>
  <si>
    <t>PROCESOS ANALIZADOS</t>
  </si>
  <si>
    <t>PROCESOS TERMINADOS CON EJECUTORIA</t>
  </si>
  <si>
    <t>PROCESOS DESFAVORABLES</t>
  </si>
  <si>
    <t>PROCESOS QUE GENERAN EROGACIÓN ECONÓMICA</t>
  </si>
  <si>
    <t>PROCESOS CON VALOR CONDENA MAYOR A CERO</t>
  </si>
  <si>
    <t>ARBITRAMENTOS TERMINADOS EN EKOGUI</t>
  </si>
  <si>
    <r>
      <t xml:space="preserve">Por favor seleccione la información que desea registrar, en cualquier momento puede visualizar los resultados de la información que haya registrado seleccionando la opción de </t>
    </r>
    <r>
      <rPr>
        <b/>
        <sz val="11"/>
        <color theme="1"/>
        <rFont val="Calibri"/>
        <family val="2"/>
        <scheme val="minor"/>
      </rPr>
      <t>Ver resultado</t>
    </r>
    <r>
      <rPr>
        <sz val="11"/>
        <color theme="1"/>
        <rFont val="Calibri"/>
        <family val="2"/>
        <scheme val="minor"/>
      </rPr>
      <t>.</t>
    </r>
  </si>
  <si>
    <t>OBSERVACIONES</t>
  </si>
  <si>
    <t>CONDENAS</t>
  </si>
  <si>
    <t>Observaciones</t>
  </si>
  <si>
    <t>Tienen información experiencia</t>
  </si>
  <si>
    <t>Tienen Información laboral</t>
  </si>
  <si>
    <t>INFORMACIÓN (1)</t>
  </si>
  <si>
    <t>Observaciones:</t>
  </si>
  <si>
    <t>Capacitaciones anteriores al 21-03-2019</t>
  </si>
  <si>
    <t>RETIRADOS EN LA ENTIDAD PRIMER SEMESTRE 2020</t>
  </si>
  <si>
    <t>INACTIVADOS EN EKOGUI PRIMER SEMESTRE 2020</t>
  </si>
  <si>
    <t>(1) Se visualiza en el detalle del abogado a la fecha de revisión</t>
  </si>
  <si>
    <t>Solamente se revisa que tenga registrada alguna información registrada</t>
  </si>
  <si>
    <t>PROVISIÓN CONTABLE (6)</t>
  </si>
  <si>
    <t>MAYORES A 33.000 SMMLV(4) ACTIVOS</t>
  </si>
  <si>
    <t>ÚLTIMA CAPACITACIÓN ABOGADOS ACTIVOS</t>
  </si>
  <si>
    <t>No Aplica</t>
  </si>
  <si>
    <t>USUARIOS ACTIVOS</t>
  </si>
  <si>
    <t>NOMBRE JEFE CONTROL INTERNO</t>
  </si>
  <si>
    <t>TIENE INFORMACIÓN ESTUDIOS</t>
  </si>
  <si>
    <t>TIENEN INFORMACIÓN EXPERIENCIA</t>
  </si>
  <si>
    <t>TIENEN INFORMACIÓN LABORAL</t>
  </si>
  <si>
    <t>POSTERIORES AL 01-01-2020</t>
  </si>
  <si>
    <t>ENTRE 21-03-2019 Y 31-12-2019</t>
  </si>
  <si>
    <t>CAPACITACIONES ANTERIORES AL 21-03-2019</t>
  </si>
  <si>
    <t>SIN CAPACITACIÓN</t>
  </si>
  <si>
    <t>PROCESOS TERMINADOS PERIODO</t>
  </si>
  <si>
    <t>TERMINADOS PERIODO EN EKOGUI</t>
  </si>
  <si>
    <t>PROCESOS ACTIVOS CON ESTADO TERMINADO</t>
  </si>
  <si>
    <t>CANTIDAD DE PROCESOS DE MÁS DE 33.000 SMMLV</t>
  </si>
  <si>
    <t>PROCESOS DE MÁS DE 33.000 SMMLV REGISTRADOS EN EKOGUI</t>
  </si>
  <si>
    <t xml:space="preserve">PROCESOS DE MÁS DE 33.000 SMMLV CON LA PIEZA DEMANDA </t>
  </si>
  <si>
    <t>PROBABILIDAD DE PERDER EL CASO ALTA - PROCESOS</t>
  </si>
  <si>
    <t>PROBABILIDAD DE PERDER EL CASO MEDIA - PROCESOS</t>
  </si>
  <si>
    <t>PROBABILIDAD DE PERDER EL CASO BAJA - PROCESOS</t>
  </si>
  <si>
    <t>PROBABILIDAD DE PERDER EL CASO REMOTA - PROCESOS</t>
  </si>
  <si>
    <t>PROBABILIDAD DE PERDER EL CASO ALTA - PROVISION 0</t>
  </si>
  <si>
    <t>PROBABILIDAD DE PERDER EL CASO MEDIA - PROVISION 0</t>
  </si>
  <si>
    <t>PROBABILIDAD DE PERDER EL CASO BAJA - PROVISION 0</t>
  </si>
  <si>
    <t>PROBABILIDAD DE PERDER EL CASO REMOTA - PROVISION 0</t>
  </si>
  <si>
    <t>TOTAL ARBITRAMENTOS TERMINADOS CORTE</t>
  </si>
  <si>
    <t>GESTIONA PAGOS EN SIIF DE MINHACIENDA</t>
  </si>
  <si>
    <t>PAGOS ENLAZADOS</t>
  </si>
  <si>
    <t>FECHA REPORTE USUARIOS</t>
  </si>
  <si>
    <t>FECHA REPORTE ABOGADOS</t>
  </si>
  <si>
    <t>FECHA REPORTE JUDICIALES</t>
  </si>
  <si>
    <t>OBS1</t>
  </si>
  <si>
    <t>OBS2</t>
  </si>
  <si>
    <t>OBS3</t>
  </si>
  <si>
    <t>OBS4</t>
  </si>
  <si>
    <t>OBS5</t>
  </si>
  <si>
    <t>OBS6</t>
  </si>
  <si>
    <t>OBS7</t>
  </si>
  <si>
    <t>Favor Diligenciar los Campos Resaltados</t>
  </si>
  <si>
    <t># PROCESOS</t>
  </si>
  <si>
    <t>Favor Diligenciar los campos Resaltados</t>
  </si>
  <si>
    <t>Conciliaciones Prejudiciales</t>
  </si>
  <si>
    <t>Procesos que se encuentran terminados</t>
  </si>
  <si>
    <t>CANTIDAD DE ABOGADOS LITIGANDO SEGUN JURIDICA</t>
  </si>
  <si>
    <t>CANTIDAD DE PROCESOS ACTIVOS SEGÚN JURIDICA</t>
  </si>
  <si>
    <t>PROCESOS ACTIVOS EN EKOGUI CON ESTADO TERMINADO(3)</t>
  </si>
  <si>
    <t>Cantidad de procesos de más de 33.000 SMMLV SEGÚN JURIDICA</t>
  </si>
  <si>
    <t>PROCESOS EN EKOGUI SIN CALIFICACIÓN</t>
  </si>
  <si>
    <t>TOTAL PREJUDICIALES ACTIVOS SEGÚN JURIDICA</t>
  </si>
  <si>
    <t xml:space="preserve">*Nota Los valores arrojados en esta hoja son solo para referencia y control del diligenciamiento, no deben ser usados para </t>
  </si>
  <si>
    <t>Favor Diligenciar los Campos Resaltados y Revisar la Información Incompleta Antes de Remitir a la ANDJE *</t>
  </si>
  <si>
    <t>ARBITRAMENTOS ACTIVOS REGISTRADOS EN EKOGUI</t>
  </si>
  <si>
    <t>Realiza Pagos por SIIF</t>
  </si>
  <si>
    <t>NOMBRE ENTIDAD QUE REPORTA</t>
  </si>
  <si>
    <t>NOMBRE JEFE CONTROL INTERNO QUE REPORTA</t>
  </si>
  <si>
    <t>Uso del Módulo Pagos</t>
  </si>
  <si>
    <t>Provisión aparentemente inconsistente</t>
  </si>
  <si>
    <t>Entidad</t>
  </si>
  <si>
    <t>BANCO AGRARIO DE COLOMBIA S.A.</t>
  </si>
  <si>
    <t>SOCIEDAD FIDUCIARIA DE DESARROLLO AGROPECUARIO S.A.</t>
  </si>
  <si>
    <t>INSTITUTO COLOMBIANO AGROPECUARIO</t>
  </si>
  <si>
    <t>INSTITUTO COLOMBIANO DE DESARROLLO RURAL - INCODER</t>
  </si>
  <si>
    <t>FONDO PARA EL FINANCIAMIENTO DEL SECTOR AGROPECUARIO</t>
  </si>
  <si>
    <t>MINISTERIO DE AGRICULTURA Y DESARROLLO RURAL</t>
  </si>
  <si>
    <t>INSTITUTO DE HIDROLOGIA, METEOROLOGIA Y ESTUDIOS AMBIENTALES</t>
  </si>
  <si>
    <t>COMISION DE REGULACION DE AGUA POTABLE Y SANEAMIENTO BASICO</t>
  </si>
  <si>
    <t>FONDO NACIONAL DE AHORRO</t>
  </si>
  <si>
    <t>EMPRESA COLOMBIANA DE PRODUCTOS VETERINARIOS S.A.</t>
  </si>
  <si>
    <t>INSTITUTO DE INVESTIGACIONES MARINAS Y COSTERAS JOSE BENITO VIVES DE ANDREIS</t>
  </si>
  <si>
    <t>PAR INURBE EN LIQUIDACION</t>
  </si>
  <si>
    <t>INSTITUTO DE INVESTIGACION DE RECURSOS BIOLOGICOS ALEXANDER VON HUMBOLDT</t>
  </si>
  <si>
    <t>PARQUES NACIONALES NATURALES DE COLOMBIA</t>
  </si>
  <si>
    <t>CORPORACION AUTONOMA REGIONAL DE BOYACA</t>
  </si>
  <si>
    <t>CORPORACION AUTONOMA REGIONAL DE CALDAS</t>
  </si>
  <si>
    <t xml:space="preserve">CORPORACION AUTONOMA REGIONAL DE CHIVOR </t>
  </si>
  <si>
    <t>CORPORACION AUTONOMA REGIONAL DE CUNDINAMARCA</t>
  </si>
  <si>
    <t>CORPORACION AUTONOMA REGIONAL DE LA FRONTERA NORORIENTAL</t>
  </si>
  <si>
    <t>CORPORACION AUTONOMA REGIONAL DE LA GUAJIRA</t>
  </si>
  <si>
    <t>CORPORACION AUTONOMA REGIONAL DE LA ORINOQUIA</t>
  </si>
  <si>
    <t>CORPORACION AUTONOMA REGIONAL DE LAS CUENCAS DE LOS RIOS NEGRO Y NARE</t>
  </si>
  <si>
    <t>CORPORACION AUTONOMA REGIONAL DEL CANAL DEL DIQUE</t>
  </si>
  <si>
    <t>CORPORACION AUTONOMA REGIONAL DE LOS VALLES DEL SINU Y DEL SAN JORGE</t>
  </si>
  <si>
    <t>CORPORACION AUTONOMA REGIONAL DE NARINO</t>
  </si>
  <si>
    <t>CORPORACION  AUTONOMA REGIONAL DEL ALTO MAGDALENA</t>
  </si>
  <si>
    <t>CORPORACION AUTONOMA REGIONAL DEL CAUCA</t>
  </si>
  <si>
    <t>CORPORACION AUTONOMA REGIONAL DEL GUAVIO</t>
  </si>
  <si>
    <t>CORPORACION AUTONOMA REGIONAL DEL MAGDALENA</t>
  </si>
  <si>
    <t>CORPORACION AUTONOMA REGIONAL DEL RIO GRANDE DEL MAGDALENA</t>
  </si>
  <si>
    <t>CORPORACION AUTONOMA REGIONAL DE SUCRE</t>
  </si>
  <si>
    <t>CORPORACION AUTONOMA REGIONAL DEL TOLIMA</t>
  </si>
  <si>
    <t>CORPORACION AUTONOMA REGIONAL PARA LA DEFENSA DE LA MESETA DE BUCARAMANGA</t>
  </si>
  <si>
    <t>CORPORACION PARA EL DESARROLLO SOSTENIBLE DEL ARCHIPIELAGO DE SAN ANDRES PROVIDENCIA Y SANTA CATALINA</t>
  </si>
  <si>
    <t>CORPORACION PARA EL DESARROLLO SOSTENIBLE DEL AREA DE MANEJO ESPECIAL LA MACARENA</t>
  </si>
  <si>
    <t>CORPORACION PARA EL DESARROLLO SOSTENIBLE DE LA MOJANA Y EL SAN JORGE</t>
  </si>
  <si>
    <t>CORPORACION AUTONOMA REGIONAL DEL QUINDIO</t>
  </si>
  <si>
    <t>CORPORACION PARA EL DESARROLLO SOSTENIBLE DEL URABA</t>
  </si>
  <si>
    <t>CORPORACION AUTONOMA REGIONAL DE RISARALDA</t>
  </si>
  <si>
    <t>CORPORACION AUTONOMA REGIONAL DE SANTANDER</t>
  </si>
  <si>
    <t>CORPORACION AUTONOMA REGIONAL DEL CENTRO DE ANTIOQUIA</t>
  </si>
  <si>
    <t>CORPORACION PARA EL DESARROLLO SOSTENIBLE DEL NORTE Y ORIENTE DE LA AMAZONIA</t>
  </si>
  <si>
    <t>CORPORACION AUTONOMA REGIONAL PARA EL DESARROLLO SOSTENIBLE DEL CHOCO</t>
  </si>
  <si>
    <t>CORPORACION PARA EL DESARROLLO SOSTENIBLE DEL SUR DE LA AMAZONIA</t>
  </si>
  <si>
    <t>ARCHIVO GENERAL DE LA NACION</t>
  </si>
  <si>
    <t>INSTITUTO CARO Y CUERVO</t>
  </si>
  <si>
    <t>INSTITUTO COLOMBIANO DE ANTROPOLOGIA E HISTORIA</t>
  </si>
  <si>
    <t>MINISTERIO DEL DEPORTE</t>
  </si>
  <si>
    <t>MINISTERIO DE CULTURA</t>
  </si>
  <si>
    <t>AGENCIA LOGISTICA DE LAS FUERZAS MILITARES</t>
  </si>
  <si>
    <t>CAJA DE RETIRO DE LAS FUERZAS MILITARES</t>
  </si>
  <si>
    <t>CAJA DE SUELDOS DE RETIRO DE LA POLICIA NACIONAL</t>
  </si>
  <si>
    <t>CAJA PROMOTORA DE VIVIENDA MILITAR Y DE POLICIA</t>
  </si>
  <si>
    <t>CLUB MILITAR DE OFICIALES</t>
  </si>
  <si>
    <t>CORPORACION DE LA INDUSTRIA AERONAUTICA COLOMBIANA S.A.</t>
  </si>
  <si>
    <t>INDUSTRIA MILITAR</t>
  </si>
  <si>
    <t>DEFENSA CIVIL COLOMBIANA</t>
  </si>
  <si>
    <t>FONDO ROTATORIO DE LA POLICIA NACIONAL</t>
  </si>
  <si>
    <t>HOSPITAL MILITAR CENTRAL</t>
  </si>
  <si>
    <t>INSTITUTO DE CASAS FISCALES DEL EJERCITO</t>
  </si>
  <si>
    <t>MINISTERIO DE DEFENSA NACIONAL</t>
  </si>
  <si>
    <t>DIRECCION GENERAL DE LA POLICIA NACIONAL</t>
  </si>
  <si>
    <t>SERVICIO AEREO A TERRITORIOS NACIONALES S.A.</t>
  </si>
  <si>
    <t>SOCIEDAD HOTELERA TEQUENDAMA S.A. - CROWNE PLAZA</t>
  </si>
  <si>
    <t>SUPERINTENDENCIA DE VIGILANCIA Y SEGURIDAD PRIVADA</t>
  </si>
  <si>
    <t>SUPERINTENDENCIA DE LA ECONOMIA SOLIDARIA</t>
  </si>
  <si>
    <t>CONSEJO PROFESIONAL NACIONAL DE INGENIERIA</t>
  </si>
  <si>
    <t>FONDO DE DESARROLLO DE LA EDUCACION SUPERIOR</t>
  </si>
  <si>
    <t>INSTITUTO COLOMBIANO DE CREDITO EDUCATIVO Y ESTUDIOS TECNICOS EN EL EXTERIOR MARIANO OSPINA PEREZ</t>
  </si>
  <si>
    <t>INSTITUTO COLOMBIANO PARA LA EVALUACION DE LA EDUCACION</t>
  </si>
  <si>
    <t>INSTITUTO NACIONAL DE FORMACION TECNICA PROFESIONAL DEL DEPARTAMENTO DE SAN ANDRES, PROVIDENCIA Y SANTA CATALINA</t>
  </si>
  <si>
    <t>INSTITUTO NACIONAL PARA CIEGOS</t>
  </si>
  <si>
    <t>INSTITUTO NACIONAL PARA SORDOS</t>
  </si>
  <si>
    <t>INSTITUTO NACIONAL DE FORMACION TECNICA PROFESIONAL DE SAN JUAN DEL CESAR</t>
  </si>
  <si>
    <t>INSTITUTO TECNICO NACIONAL DE COMERCIO SIMON RODRIGUEZ</t>
  </si>
  <si>
    <t>ESCUELA TECNOLOGICA INSTITUTO TECNICO CENTRAL</t>
  </si>
  <si>
    <t>INSTITUTO TOLIMENSE DE FORMACION TECNICA PROFESIONAL</t>
  </si>
  <si>
    <t>MINISTERIO DE EDUCACION NACIONAL - COMPARTIDO</t>
  </si>
  <si>
    <t>DEPARTAMENTO ADMINISTRATIVO NACIONAL DE ESTADISTICA</t>
  </si>
  <si>
    <t>INSTITUTO GEOGRAFICO AGUSTIN CODAZZI</t>
  </si>
  <si>
    <t>DEPARTAMENTO ADMINISTRATIVO DE LA FUNCION PUBLICA</t>
  </si>
  <si>
    <t>ESCUELA SUPERIOR DE ADMINISTRACION PUBLICA</t>
  </si>
  <si>
    <t>CENTRAL DE INVERSIONES S.A.</t>
  </si>
  <si>
    <t>FIDUCIARIA LA PREVISORA S.A.</t>
  </si>
  <si>
    <t>FINANCIERA DE DESARROLLO TERRITORIAL S.A.</t>
  </si>
  <si>
    <t>FONDO DE GARANTIAS DE ENTIDADES COOPERATIVAS</t>
  </si>
  <si>
    <t>LA PREVISORA S.A. COMPANIA DE SEGUROS</t>
  </si>
  <si>
    <t>SUPERINTENDENCIA FINANCIERA DE COLOMBIA</t>
  </si>
  <si>
    <t>UNIDAD DE INFORMACION Y ANALISIS FINANCIERO</t>
  </si>
  <si>
    <t>ARTESANIAS DE COLOMBIA S.A.</t>
  </si>
  <si>
    <t>BANCO DE COMERCIO EXTERIOR DE COLOMBIA S.A.</t>
  </si>
  <si>
    <t>FIDUCIARIA COLOMBIANA DE COMERCIO EXTERIOR S.A.</t>
  </si>
  <si>
    <t>FONDO DE GARANTIAS DE INSTITUCIONES FINANCIERAS</t>
  </si>
  <si>
    <t>FONDO NACIONAL DE GARANTIAS S.A.</t>
  </si>
  <si>
    <t>MINISTERIO DE COMERCIO, INDUSTRIA Y TURISMO</t>
  </si>
  <si>
    <t>SUPERINTENDENCIA DE INDUSTRIA Y COMERCIO</t>
  </si>
  <si>
    <t>SUPERINTENDENCIA DE SOCIEDADES</t>
  </si>
  <si>
    <t>DIRECCION NACIONAL DE DERECHO DE AUTOR</t>
  </si>
  <si>
    <t>IMPRENTA NACIONAL DE COLOMBIA</t>
  </si>
  <si>
    <t>INSTITUTO NACIONAL PENITENCIARIO Y CARCELARIO</t>
  </si>
  <si>
    <t>SUPERINTENDENCIA DE NOTARIADO Y REGISTRO</t>
  </si>
  <si>
    <t>CORPORACION NACIONAL PARA LA RECONSTRUCCION DE LA CUENCA DEL RIO PAEZ Y ZONAS ALEDANAS</t>
  </si>
  <si>
    <t>AGENCIA NACIONAL DE HIDROCARBUROS</t>
  </si>
  <si>
    <t>CENTRALES ELECTRICAS DE NARINO S.A. E.S.P.</t>
  </si>
  <si>
    <t>COMISION DE REGULACION DE ENERGIA Y GAS</t>
  </si>
  <si>
    <t>ELECTRIFICADORA DEL CAQUETA S.A. E.S.P.</t>
  </si>
  <si>
    <t>ECOPETROL S.A. - NIVEL CENTRAL</t>
  </si>
  <si>
    <t>FINANCIERA DE DESARROLLO NACIONAL</t>
  </si>
  <si>
    <t>GENERADORA Y COMERCIALIZADORA DE ENERGIA DEL CARIBE S.A. E.S.P.</t>
  </si>
  <si>
    <t>SERVICIO GEOLOGICO COLOMBIANO</t>
  </si>
  <si>
    <t>INSTITUTO DE PLANIFICACION Y PROMOCION DE SOLUCIONES ENERGETICAS PARA LAS ZONAS NO INTERCONECTADAS</t>
  </si>
  <si>
    <t>INTERCONEXION ELECTRICA S.A. E.S.P.</t>
  </si>
  <si>
    <t>UNIDAD DE PLANEACION MINERO ENERGETICA</t>
  </si>
  <si>
    <t>MINISTERIO DE MINAS Y ENERGIA</t>
  </si>
  <si>
    <t>AUDITORIA GENERAL DE LA REPUBLICA</t>
  </si>
  <si>
    <t>CONTRALORIA GENERAL DE LA REPUBLICA</t>
  </si>
  <si>
    <t>DEFENSORIA DEL PUEBLO</t>
  </si>
  <si>
    <t>FONDO DE BIENESTAR SOCIAL DE LA CONTALORIA GENERAL DE LA REPUBLICA</t>
  </si>
  <si>
    <t>PROCURADURIA GENERAL DE LA NACION</t>
  </si>
  <si>
    <t>REGISTRADURIA NACIONAL DEL ESTADO CIVIL</t>
  </si>
  <si>
    <t>COMISION NACIONAL DEL SERVICIO CIVIL</t>
  </si>
  <si>
    <t>DEPARTAMENTO NACIONAL DE PLANEACION</t>
  </si>
  <si>
    <t>EMPRESA NACIONAL PROMOTORA DEL DESARROLLO TERRITORIAL</t>
  </si>
  <si>
    <t>SUPERINTENDENCIA DE SERVICIOS PUBLICOS DOMICILIARIOS</t>
  </si>
  <si>
    <t>DEPARTAMENTO ADMINISTRATIVO DE LA PRESIDENCIA DE LA REPUBLICA</t>
  </si>
  <si>
    <t>CENTRO DERMATOLOGICO FEDERICO LLERAS ACOSTA EMPRESA SOCIAL DEL ESTADO</t>
  </si>
  <si>
    <t>FONDO DE PASIVO SOCIAL DE FERROCARRILES NACIONALES DE COLOMBIA</t>
  </si>
  <si>
    <t>FONDO DE PREVISION SOCIAL DEL CONGRESO DE LA REPUBLICA</t>
  </si>
  <si>
    <t>INSTITUTO COLOMBIANO DE BIENESTAR FAMILIAR - NIVEL CENTRAL</t>
  </si>
  <si>
    <t>INSTITUTO NACIONAL DE CANCEROLOGIA - EMPRESA SOCIAL DEL ESTADO</t>
  </si>
  <si>
    <t>INSTITUTO NACIONAL DE SALUD</t>
  </si>
  <si>
    <t>INSTITUTO NACIONAL DE VIGILANCIA DE MEDICAMENTOS Y ALIMENTOS</t>
  </si>
  <si>
    <t>SANATORIO DE AGUA DE DIOS, EMPRESA SOCIAL DEL ESTADO</t>
  </si>
  <si>
    <t>SANATORIO DE CONTRATACION, EMPRESA SOCIAL DEL ESTADO</t>
  </si>
  <si>
    <t>SERVICIO NACIONAL DE APRENDIZAJE</t>
  </si>
  <si>
    <t>SUPERINTENDENCIA DEL SUBSIDIO FAMILIAR</t>
  </si>
  <si>
    <t>SUPERINTENDENCIA NACIONAL DE SALUD</t>
  </si>
  <si>
    <t>FISCALIA GENERAL DE LA NACION</t>
  </si>
  <si>
    <t>INSTITUTO NACIONAL DE MEDICINA LEGAL Y CIENCIAS FORENSES</t>
  </si>
  <si>
    <t>SENADO DE LA REPUBLICA</t>
  </si>
  <si>
    <t>CAMARA DE REPRESENTANTES</t>
  </si>
  <si>
    <t>FONDO ROTATORIO DEL MINISTERIO DE RELACIONES EXTERIORES</t>
  </si>
  <si>
    <t>MINISTERIO DE RELACIONES EXTERIORES</t>
  </si>
  <si>
    <t>COMISION DE REGULACION DE COMUNICACIONES</t>
  </si>
  <si>
    <t>FONDO DE TECNOLOGIAS DE LA INFORMACION Y LAS COMUNICACIONES</t>
  </si>
  <si>
    <t>MINISTERIO DE TECNOLOGIAS DE LA INFORMACION Y LAS COMUNICACIONES</t>
  </si>
  <si>
    <t>SERVICIOS POSTALES NACIONALES S.A.</t>
  </si>
  <si>
    <t>SOCIEDAD RADIO TELEVISION NACIONAL DE COLOMBIA</t>
  </si>
  <si>
    <t>AGENCIA NACIONAL DE INFRAESTRUCTURA</t>
  </si>
  <si>
    <t>INSTITUTO NACIONAL DE VIAS</t>
  </si>
  <si>
    <t>MINISTERIO DE TRANSPORTE</t>
  </si>
  <si>
    <t>SUPERINTENDENCIA DE TRANSPORTE</t>
  </si>
  <si>
    <t>UNIDAD ADMINISTRATIVA ESPECIAL DE AERONAUTICA CIVIL</t>
  </si>
  <si>
    <t>UNIVERSIDAD COLEGIO MAYOR DE CUNDINAMARCA</t>
  </si>
  <si>
    <t>UNIVERSIDAD DE CALDAS</t>
  </si>
  <si>
    <t>UNIVERSIDAD DE LA AMAZONIA</t>
  </si>
  <si>
    <t>UNIVERSIDAD DE LOS LLANOS</t>
  </si>
  <si>
    <t>UNIVERSIDAD DEL CAUCA</t>
  </si>
  <si>
    <t>UNIVERSIDAD DEL PACIFICO</t>
  </si>
  <si>
    <t>UNIVERSIDAD MILITAR NUEVA GRANADA</t>
  </si>
  <si>
    <t>UNIVERSIDAD NACIONAL ABIERTA Y A DISTANCIA</t>
  </si>
  <si>
    <t>UNIVERSIDAD TECNOLOGICA DE PEREIRA</t>
  </si>
  <si>
    <t>UNIVERSIDAD PEDAGOGICA Y TECNOLOGICA DE COLOMBIA</t>
  </si>
  <si>
    <t>UNIVERSIDAD SURCOLOMBIANA</t>
  </si>
  <si>
    <t>UNIVERSIDAD PEDAGOGICA NACIONAL</t>
  </si>
  <si>
    <t>UNIVERSIDAD TECNOLOGICA DEL CHOCO DIEGO LUIS CORDOBA</t>
  </si>
  <si>
    <t>UNIVERSIDAD POPULAR DEL CESAR</t>
  </si>
  <si>
    <t>UNIVERSIDAD NACIONAL DE COLOMBIA</t>
  </si>
  <si>
    <t>CORPORACION AUTONOMA REGIONAL DEL ATLANTICO</t>
  </si>
  <si>
    <t>CORPORACION AUTONOMA REGIONAL DEL VALLE DEL CAUCA</t>
  </si>
  <si>
    <t>CORPORACION AUTONOMA REGIONAL DEL CESAR</t>
  </si>
  <si>
    <t>CORPORACION AUTONOMA REGIONAL DEL SUR DE BOLIVAR</t>
  </si>
  <si>
    <t>MINISTERIO DE CIENCIA  TECNOLOGÍA E INNOVACIÓN</t>
  </si>
  <si>
    <t>FONDO NACIONAL DE VIVIENDA</t>
  </si>
  <si>
    <t>CENTRALES ELECTRICAS DEL CAUCA S.A. E.S.P.</t>
  </si>
  <si>
    <t>FONDO NACIONAL DE ESTUPEFACIENTES</t>
  </si>
  <si>
    <t>FONDO ROTATORIO DE LA REGISTRADURIA NACIONAL DEL ESTADO CIVIL</t>
  </si>
  <si>
    <t>UNIDAD ADMINISTRATIVA ESPECIAL CONTADURIA GENERAL DE LA NACION</t>
  </si>
  <si>
    <t>CANAL REGIONAL DE TELEVISION TEVEANDINA LTDA</t>
  </si>
  <si>
    <t>ARCO GRUPO BANCOLDEX S.A. COMPANIA DE FINANCIAMIENTO</t>
  </si>
  <si>
    <t xml:space="preserve">DIRECCION GENERAL MARITIMA </t>
  </si>
  <si>
    <t>ELECTRIFICADORA DEL META S.A. E.S.P.</t>
  </si>
  <si>
    <t xml:space="preserve">COMPANIA DE EXPERTOS EN MERCADO S.A - XM S.A </t>
  </si>
  <si>
    <t>INTERNEXA S.A</t>
  </si>
  <si>
    <t>PAR CAJA AGRARIA EN LIQUIDACION C.A.L</t>
  </si>
  <si>
    <t>MINISTERIO DE HACIENDA Y CREDITO PUBLICO</t>
  </si>
  <si>
    <t>PATRIMONIO AUTONOMO PAP E.S.E JOSE PRUDENCIO PADILLA EN LIQUIDACION</t>
  </si>
  <si>
    <t>PATRIMONIO AUTONOMO PAP E.S.E. POLICARPA SALAVARRIETA EN LIQUIDACION</t>
  </si>
  <si>
    <t>FONDO DE PRESTACIONES SOCIALES DEL MAGISTERIO</t>
  </si>
  <si>
    <t>PATRIMONIO AUTONOMO IFI PENSIONES</t>
  </si>
  <si>
    <t>PAR BANCO CAFETERO EN LIQUIDACION</t>
  </si>
  <si>
    <t>PAR BANCO DEL ESTADO EN LIQUIDACION</t>
  </si>
  <si>
    <t>PAP CAJA AGRARIA PENSIONES</t>
  </si>
  <si>
    <t>PATRIMONIO AUTONOMO PAR CAJANAL S.A. E.P.S EN LIQUIDACION</t>
  </si>
  <si>
    <t>PAR - PATRIMONIO AUTONOMO DE REMANENTES DE TELECOMUNICACIONES</t>
  </si>
  <si>
    <t>PAR BCH EN LIQUIDACION</t>
  </si>
  <si>
    <t>PATRIMONIO AUTONOMO PAP EMPRESA DE ENERGIA ELECTRICA DE MAGANGUE S.A. E.S.P. EN LIQUIDACION</t>
  </si>
  <si>
    <t>UNIDAD DE PLANIFICACION DE TIERRAS RURALES, ADECUACION DE TIERRAS Y USOS AGROPECUARIOS-UPRA</t>
  </si>
  <si>
    <t>AUTORIDAD NACIONAL DE ACUICULTURA Y PESCA</t>
  </si>
  <si>
    <t>MINISTERIO DE AMBIENTE Y DESARROLLO SOSTENIBLE</t>
  </si>
  <si>
    <t>AUTORIDAD NACIONAL DE LICENCIAS AMBIENTALES</t>
  </si>
  <si>
    <t>MINISTERIO DE VIVIENDA, CIUDAD Y TERRITORIO</t>
  </si>
  <si>
    <t>AGENCIA NACIONAL DEL ESPECTRO</t>
  </si>
  <si>
    <t>AGENCIA NACIONAL DE CONTRATACION PUBLICA - COLOMBIA COMPRA EFICIENTE</t>
  </si>
  <si>
    <t>DEPARTAMENTO ADMINISTRATIVO PARA LA PROSPERIDAD SOCIAL</t>
  </si>
  <si>
    <t>UNIDAD ADMINISTRATIVA ESPECIAL PARA LA ATENCION Y REPARACION INTEGRAL A LAS VICTIMAS</t>
  </si>
  <si>
    <t>CENTRO NACIONAL DE MEMORIA HISTORICA</t>
  </si>
  <si>
    <t>MINISTERIO DE SALUD Y PROTECCION SOCIAL</t>
  </si>
  <si>
    <t>MINISTERIO DEL TRABAJO</t>
  </si>
  <si>
    <t>UNIDAD ADMINISTRATIVA ESPECIAL DE ORGANIZACIONES SOLIDARIAS</t>
  </si>
  <si>
    <t>ADMINISTRADORA COLOMBIANA DE PENSIONES</t>
  </si>
  <si>
    <t>MINISTERIO DEL INTERIOR</t>
  </si>
  <si>
    <t>UNIDAD NACIONAL DE PROTECCION</t>
  </si>
  <si>
    <t>UNIDAD ADMINISTRATIVA ESPECIAL MIGRACION COLOMBIA</t>
  </si>
  <si>
    <t>ADMINISTRADORA DEL MONOPOLIO RENTISTICO DE LOS JUEGOS DE SUERTE Y AZAR</t>
  </si>
  <si>
    <t>MINISTERIO DE JUSTICIA Y DEL DERECHO</t>
  </si>
  <si>
    <t>UNIDAD DE SERVICIOS PENITENCIARIOS Y CARCELARIOS</t>
  </si>
  <si>
    <t>AGENCIA NACIONAL INMOBILIARIA VIRGILIO BARCO VARGAS</t>
  </si>
  <si>
    <t>UNIDAD NACIONAL PARA LA GESTION DEL RIESGO DE DESASTRES</t>
  </si>
  <si>
    <t>AGENCIA PRESIDENCIAL DE COOPERACION INTERNACIONAL DE COLOMBIA</t>
  </si>
  <si>
    <t>AGENCIA COLOMBIANA PARA LA REINCORPORACION Y NORMALIZACION</t>
  </si>
  <si>
    <t>AGENCIA NACIONAL DE MINERIA</t>
  </si>
  <si>
    <t>INSTITUTO NACIONAL DE METROLOGIA</t>
  </si>
  <si>
    <t>DEPARTAMENTO ADMINISTRATIVO DIRECCION NACIONAL DE INTELIGENCIA</t>
  </si>
  <si>
    <t>DIRECCION EJECUTIVA DE ADMINISTRACION JUDICIAL - NIVEL CENTRAL</t>
  </si>
  <si>
    <t>UNIDAD ADMINISTRATIVA ESPECIAL DE GESTION PENSIONAL Y CONTRIBUCIONES PARAFISCALES DE LA PROTECCION SOCIAL</t>
  </si>
  <si>
    <t>BANCO DE LA REPUBLICA</t>
  </si>
  <si>
    <t>AUTORIDAD NACIONAL DE TELEVISIÓN EN LIQUIDACIÓN</t>
  </si>
  <si>
    <t>CONSEJO NACIONAL ELECTORAL</t>
  </si>
  <si>
    <t>FONDO ADAPTACION</t>
  </si>
  <si>
    <t xml:space="preserve">SOCIEDAD DE TELEVISION DE CALDAS, RISARALDA Y QUINDIO LTDA </t>
  </si>
  <si>
    <t>SOCIEDAD DE ACTIVOS ESPECIALES S.A.S.</t>
  </si>
  <si>
    <t>UNIDAD ADMINISTRATIVA ESPECIAL JUNTA  CENTRAL DE CONTADORES</t>
  </si>
  <si>
    <t>FONDO SOCIAL DE VIVIENDA DE LA REGISTRADURIA NACIONAL DEL ESTADO CIVIL</t>
  </si>
  <si>
    <t>CANAL REGIONAL DE TELEVISION DEL CARIBE LTDA</t>
  </si>
  <si>
    <t>PATRIMONIO RECEPTOR DE LOS ACTIVOS DE TELECOM Y LAS TELEASOCIADAS</t>
  </si>
  <si>
    <t>SISTEMAS INTELIGENTES EN RED S.A.S.</t>
  </si>
  <si>
    <t>CORPORACION DE CIENCIA Y TECNOLOGIA PARA EL DESARROLLO DE LA INDUSTRIA NAVAL, MARITIMA Y FLUVIAL</t>
  </si>
  <si>
    <t>FONDO ROTATORIO DEL DEPARTAMENTO ADMINISTRATIVO NACIONAL DE ESTADISTICA</t>
  </si>
  <si>
    <t>CORPORACION COLOMBIANA DE INVESTIGACION AGROPECUARIA</t>
  </si>
  <si>
    <t>U.A.E DE GESTION DE RESTITUCION DE TIERRAS DESPOJADAS</t>
  </si>
  <si>
    <t>UNIVERSIDAD DE CORDOBA</t>
  </si>
  <si>
    <t>EMPRESA DE ENERGIA DEL ARCHIPIELAGO DE SAN ANDRES, PROVIDENCIA Y SANTA CATALINA S.A. E.S.P.</t>
  </si>
  <si>
    <t>EMPRESA DISTRIBUIDORA DEL PACIFICO S.A. E.S.P.</t>
  </si>
  <si>
    <t>EMPRESA PUBLICA DE ALCANTARILLADO DE SANTANDER S.A. E.S.P.</t>
  </si>
  <si>
    <t>GESTION ENERGETICA S.A. E.S.P.</t>
  </si>
  <si>
    <t>TRANSELCA S.A. E.S.P.</t>
  </si>
  <si>
    <t>ELECTRIFICADORA DEL HUILA S.A. E.S.P.</t>
  </si>
  <si>
    <t>EMPRESA DE ENERGIA DEL AMAZONAS S.A. E.S.P.</t>
  </si>
  <si>
    <t>EMPRESA URRA S.A. E.S.P.</t>
  </si>
  <si>
    <t>OLEODUCTO CENTRAL S.A.S</t>
  </si>
  <si>
    <t>OLEODUCTO DE COLOMBIA S.A.</t>
  </si>
  <si>
    <t>REFINERIA DE CARTAGENA S.A.S</t>
  </si>
  <si>
    <t>INSTITUTO AMAZONICO DE INVESTIGACIONES CIENTIFICAS</t>
  </si>
  <si>
    <t>INSTITUTO DE INVESTIGACIONES AMBIENTALES DEL PACIFICO JOHN VON NEUMANN</t>
  </si>
  <si>
    <t>PAR E.S.E ANTONIO NARINO</t>
  </si>
  <si>
    <t>AGENCIA NACIONAL DE DEFENSA JURIDICA DEL ESTADO</t>
  </si>
  <si>
    <t>OLEODUCTO BICENTENARIO DE COLOMBIA S.A.S.</t>
  </si>
  <si>
    <t>PATRIMONIO AUTONOMO BANCO CENTRAL HIPOTECARIO EN LIQUIDACION -PROCESOS-</t>
  </si>
  <si>
    <t>PATRIMONIO AUTONOMO BANCO CAFETERO</t>
  </si>
  <si>
    <t>PATRIMONIO AUTONOMO CAJANAL E.I.C.E. EN LIQUIDACION</t>
  </si>
  <si>
    <t xml:space="preserve">PATRIMONIO AUTONOMO DE REMANENTES COMISION NACIONAL DE TELEVISION </t>
  </si>
  <si>
    <t>CENIT TRANSPORTE Y LOGISTICA DE HIDROCARBUROS</t>
  </si>
  <si>
    <t>AGENCIA DEL INSPECTOR GENERAL DE TRIBUTOS, RENTAS Y CONTRIBUCIONES PARAFISCALES</t>
  </si>
  <si>
    <t xml:space="preserve">EMPRESA DE TELECOMUNICACIONES DE BUCARAMANGA S.A E.S.P </t>
  </si>
  <si>
    <t>COMPUTADORES PARA EDUCAR</t>
  </si>
  <si>
    <t>OPERACIONES TECNOLOGICAS Y COMERCIALES S.A.S.</t>
  </si>
  <si>
    <t>PATRIMONIO AUTONOMO PAP ETESA EN LIQUIDACION PAR</t>
  </si>
  <si>
    <t>PATRIMONIO AUTONOMO CAJANAL EICE EN LIQUIDACION CNPS CUOTAS PARTES PENSIONALES</t>
  </si>
  <si>
    <t>FIDEICOMISO DE PROMOCION DE EXPORTACIONES PROCOLOMBIA</t>
  </si>
  <si>
    <t>FIDEICOMISO EMSOLMEC</t>
  </si>
  <si>
    <t>FIDEICOMISO CREDITOS LITIGIOSOS IFI</t>
  </si>
  <si>
    <t>FIDEICOMISO CREDITOS LITIGIOSOS ALCALIS</t>
  </si>
  <si>
    <t>FIDEICOMISO ADMINISTRACION DE CONTINGENCIAS CONCESIONES SALINAS</t>
  </si>
  <si>
    <t>FIDEICOMISO IFI PENSIONES</t>
  </si>
  <si>
    <t>CAJA DE COMPENSACION FAMILIAR CAMPESINA- COMCAJA</t>
  </si>
  <si>
    <t>INTERCOLOMBIA S.A. E.S.P</t>
  </si>
  <si>
    <t>PATRIMONIO AUTÓNOMO FONDO NACIONAL DE TURISMO FONTUR</t>
  </si>
  <si>
    <t>DIRECCION DE IMPUESTOS Y ADUANAS NACIONALES - DIAN -DIRECCION SECCIONAL DE IMPUESTOS DE GRANDES CONTRIBUYENTES</t>
  </si>
  <si>
    <t>DIRECCION DE IMPUESTOS Y ADUANAS NACIONALES - DIAN -DIRECCION SECCIONAL DE IMPUESTOS DE BARRANQUILLA</t>
  </si>
  <si>
    <t>DIRECCION DE IMPUESTOS Y ADUANAS NACIONALES - DIAN -DIRECCION SECCIONAL DE IMPUESTOS DE BOGOTA</t>
  </si>
  <si>
    <t>DIRECCION DE IMPUESTOS Y ADUANAS NACIONALES - DIAN -DIRECCION SECCIONAL DE IMPUESTOS DE CALI</t>
  </si>
  <si>
    <t>DIRECCION DE IMPUESTOS Y ADUANAS NACIONALES - DIAN -DIRECCION SECCIONAL DE IMPUESTOS DE CARTAGENA</t>
  </si>
  <si>
    <t>DIRECCION DE IMPUESTOS Y ADUANAS NACIONALES - DIAN -DIRECCION SECCIONAL DE IMPUESTOS DE CUCUTA</t>
  </si>
  <si>
    <t>DIRECCION DE IMPUESTOS Y ADUANAS NACIONALES - DIAN -DIRECCION SECCIONAL DE IMPUESTOS DE MEDELLIN</t>
  </si>
  <si>
    <t>DIRECCION DE IMPUESTOS Y ADUANAS NACIONALES - DIAN -DIRECCION SECCIONAL DE ADUANAS DE BARRANQUILLA</t>
  </si>
  <si>
    <t>DIRECCION DE IMPUESTOS Y ADUANAS NACIONALES - DIAN -DIRECCION SECCIONAL DE ADUANAS DE BOGOTA</t>
  </si>
  <si>
    <t>DIRECCION DE IMPUESTOS Y ADUANAS NACIONALES - DIAN -DIRECCION SECCIONAL DE ADUANAS DE CALI</t>
  </si>
  <si>
    <t>DIRECCION DE IMPUESTOS Y ADUANAS NACIONALES - DIAN -DIRECCION SECCIONAL DE ADUANAS DE CARTAGENA</t>
  </si>
  <si>
    <t>DIRECCION DE IMPUESTOS Y ADUANAS NACIONALES - DIAN -DIRECCION SECCIONAL DE ADUANAS DE CUCUTA</t>
  </si>
  <si>
    <t>DIRECCION DE IMPUESTOS Y ADUANAS NACIONALES - DIAN -DIRECCION SECCIONAL DE ADUANAS DE MEDELLIN</t>
  </si>
  <si>
    <t>DIRECCION DE IMPUESTOS Y ADUANAS NACIONALES - DIAN -DIRECCION SECCIONAL DE IMPUESTOS Y ADUANAS DE ARAUCA</t>
  </si>
  <si>
    <t>DIRECCION DE IMPUESTOS Y ADUANAS NACIONALES - DIAN -DIRECCION SECCIONAL DE IMPUESTOS Y ADUANAS DE ARMENIA</t>
  </si>
  <si>
    <t>DIRECCION DE IMPUESTOS Y ADUANAS NACIONALES - DIAN -DIRECCION SECCIONAL DE IMPUESTOS Y ADUANAS DE BARRANCABERMEJA</t>
  </si>
  <si>
    <t>DIRECCION DE IMPUESTOS Y ADUANAS NACIONALES - DIAN -DIRECCION SECCIONAL DE IMPUESTOS Y ADUANAS DE BUCARAMANGA</t>
  </si>
  <si>
    <t>DIRECCION DE IMPUESTOS Y ADUANAS NACIONALES - DIAN -DIRECCION SECCIONAL DE IMPUESTOS Y ADUANAS DE BUENAVENTURA</t>
  </si>
  <si>
    <t>DIRECCION DE IMPUESTOS Y ADUANAS NACIONALES - DIAN -DIRECCION SECCIONAL DE IMPUESTOS Y ADUANAS DE FLORENCIA</t>
  </si>
  <si>
    <t>DIRECCION DE IMPUESTOS Y ADUANAS NACIONALES - DIAN -DIRECCION SECCIONAL DE IMPUESTOS Y ADUANAS DE GIRARDOT</t>
  </si>
  <si>
    <t>DIRECCION DE IMPUESTOS Y ADUANAS NACIONALES - DIAN -DIRECCION SECCIONAL DE IMPUESTOS Y ADUANAS DE IBAGUE</t>
  </si>
  <si>
    <t>DIRECCION DE IMPUESTOS Y ADUANAS NACIONALES - DIAN -NIVEL CENTRAL</t>
  </si>
  <si>
    <t>DIRECCION DE IMPUESTOS Y ADUANAS NACIONALES - DIAN -DIRECCION SECCIONAL DE IMPUESTOS Y ADUANAS DE MANIZALES</t>
  </si>
  <si>
    <t>DIRECCION DE IMPUESTOS Y ADUANAS NACIONALES - DIAN -DIRECCION SECCIONAL DE IMPUESTOS Y ADUANAS DE MONTERIA</t>
  </si>
  <si>
    <t>DIRECCION DE IMPUESTOS Y ADUANAS NACIONALES - DIAN -DIRECCION SECCIONAL DE IMPUESTOS Y ADUANAS DE NEIVA</t>
  </si>
  <si>
    <t>DIRECCION DE IMPUESTOS Y ADUANAS NACIONALES - DIAN -DIRECCION SECCIONAL DE IMPUESTOS Y ADUANAS DE PALMIRA</t>
  </si>
  <si>
    <t>DIRECCION DE IMPUESTOS Y ADUANAS NACIONALES - DIAN -DIRECCION SECCIONAL DE IMPUESTOS Y ADUANAS DE PASTO</t>
  </si>
  <si>
    <t>DIRECCION DE IMPUESTOS Y ADUANAS NACIONALES - DIAN -DIRECCION SECCIONAL DE IMPUESTOS Y ADUANAS DE PEREIRA</t>
  </si>
  <si>
    <t>DIRECCION DE IMPUESTOS Y ADUANAS NACIONALES - DIAN -DIRECCION SECCIONAL DE IMPUESTOS Y ADUANAS DE POPAYAN</t>
  </si>
  <si>
    <t>DIRECCION DE IMPUESTOS Y ADUANAS NACIONALES - DIAN -DIRECCION SECCIONAL DE IMPUESTOS Y ADUANAS DE QUIBDO</t>
  </si>
  <si>
    <t>DIRECCION DE IMPUESTOS Y ADUANAS NACIONALES - DIAN -DIRECCION SECCIONAL DE IMPUESTOS Y ADUANAS DE RIOHACHA</t>
  </si>
  <si>
    <t>DIRECCION DE IMPUESTOS Y ADUANAS NACIONALES - DIAN -DIRECCION SECCIONAL DE IMPUESTOS Y ADUANAS DE SAN ANDRES</t>
  </si>
  <si>
    <t>DIRECCION DE IMPUESTOS Y ADUANAS NACIONALES - DIAN -DIRECCION SECCIONAL DE IMPUESTOS Y ADUANAS DE SANTA MARTA</t>
  </si>
  <si>
    <t>DIRECCION DE IMPUESTOS Y ADUANAS NACIONALES - DIAN -DIRECCION SECCIONAL DE IMPUESTOS Y ADUANAS DE SINCELEJO</t>
  </si>
  <si>
    <t>DIRECCION DE IMPUESTOS Y ADUANAS NACIONALES - DIAN -DIRECCION SECCIONAL DE IMPUESTOS Y ADUANAS DE SOGAMOSO</t>
  </si>
  <si>
    <t>DIRECCION DE IMPUESTOS Y ADUANAS NACIONALES - DIAN -DIRECCION SECCIONAL DE IMPUESTOS Y ADUANAS DE TULUA</t>
  </si>
  <si>
    <t>DIRECCION DE IMPUESTOS Y ADUANAS NACIONALES - DIAN -DIRECCION SECCIONAL DE IMPUESTOS Y ADUANAS DE TUNJA</t>
  </si>
  <si>
    <t>DIRECCION DE IMPUESTOS Y ADUANAS NACIONALES - DIAN -DIRECCION SECCIONAL DE IMPUESTOS Y ADUANAS DE VALLEDUPAR</t>
  </si>
  <si>
    <t>DIRECCION DE IMPUESTOS Y ADUANAS NACIONALES - DIAN -DIRECCION SECCIONAL DE IMPUESTOS Y ADUANAS DE YOPAL</t>
  </si>
  <si>
    <t>DIRECCION DE IMPUESTOS Y ADUANAS NACIONALES - DIAN -DIRECCION SECCIONAL DE IMPUESTOS Y ADUANAS DE VILLAVICENCIO</t>
  </si>
  <si>
    <t>DIRECCION EJECUTIVA DE ADMINISTRACION JUDICIAL - SECCIONAL ARMENIA</t>
  </si>
  <si>
    <t>DIRECCION EJECUTIVA DE ADMINISTRACION JUDICIAL - SECCIONAL BARRANQUILLA</t>
  </si>
  <si>
    <t>DIRECCION EJECUTIVA DE ADMINISTRACION JUDICIAL - SECCIONAL BUCARAMANGA</t>
  </si>
  <si>
    <t>DIRECCION EJECUTIVA DE ADMINISTRACION JUDICIAL - SECCIONAL CALI</t>
  </si>
  <si>
    <t>DIRECCION EJECUTIVA DE ADMINISTRACION JUDICIAL - SECCIONAL CARTAGENA</t>
  </si>
  <si>
    <t>DIRECCION EJECUTIVA DE ADMINISTRACION JUDICIAL - SECCIONAL CUCUTA</t>
  </si>
  <si>
    <t>DIRECCION EJECUTIVA DE ADMINISTRACION JUDICIAL - SECCIONAL IBAGUE</t>
  </si>
  <si>
    <t>DIRECCION EJECUTIVA DE ADMINISTRACION JUDICIAL - SECCIONAL MANIZALES</t>
  </si>
  <si>
    <t>DIRECCION EJECUTIVA DE ADMINISTRACION JUDICIAL - SECCIONAL MEDELLIN</t>
  </si>
  <si>
    <t>DIRECCION EJECUTIVA DE ADMINISTRACION JUDICIAL - SECCIONAL MONTERIA</t>
  </si>
  <si>
    <t>DIRECCION EJECUTIVA DE ADMINISTRACION JUDICIAL - SECCIONAL NEIVA</t>
  </si>
  <si>
    <t>DIRECCION EJECUTIVA DE ADMINISTRACION JUDICIAL - SECCIONAL PASTO</t>
  </si>
  <si>
    <t>DIRECCION EJECUTIVA DE ADMINISTRACION JUDICIAL - SECCIONAL PEREIRA</t>
  </si>
  <si>
    <t>DIRECCION EJECUTIVA DE ADMINISTRACION JUDICIAL - SECCIONAL POPAYAN</t>
  </si>
  <si>
    <t>DIRECCION EJECUTIVA DE ADMINISTRACION JUDICIAL - SECCIONAL RIOHACHA</t>
  </si>
  <si>
    <t>DIRECCION EJECUTIVA DE ADMINISTRACION JUDICIAL - SECCIONAL SANTA MARTA</t>
  </si>
  <si>
    <t>DIRECCION EJECUTIVA DE ADMINISTRACION JUDICIAL - SECCIONAL SINCELEJO</t>
  </si>
  <si>
    <t>DIRECCION EJECUTIVA DE ADMINISTRACION JUDICIAL - SECCIONAL TUNJA</t>
  </si>
  <si>
    <t>DIRECCION EJECUTIVA DE ADMINISTRACION JUDICIAL - SECCIONAL VALLEDUPAR</t>
  </si>
  <si>
    <t>DIRECCION EJECUTIVA DE ADMINISTRACION JUDICIAL - SECCIONAL VILLAVICENCIO</t>
  </si>
  <si>
    <t>DIRECCION EJECUTIVA DE ADMINISTRACION JUDICIAL - SECCIONAL QUIBDO</t>
  </si>
  <si>
    <t>DIRECCION EJECUTIVA DE ADMINISTRACION JUDICIAL - SECCIONAL FLORENCIA</t>
  </si>
  <si>
    <t>CONSEJO PROFESIONAL NACIONAL DE ARQUITECTURA Y SUS PROFESIONALES AUXILIARES</t>
  </si>
  <si>
    <t>DIRECCION NACIONAL DE BOMBEROS DE COLOMBIA</t>
  </si>
  <si>
    <t>EMPRESA COLOMBIANA DE PETROLEOS - ECOPETROL - REGIONAL ORINOQUIA</t>
  </si>
  <si>
    <t>UNIDAD ADMINISTRATIVA ESPECIAL DEL SERVICIO PUBLICO DE EMPLEO</t>
  </si>
  <si>
    <t>PATRIMONIO AUTONOMO DE REMANENTES DEL ISS EN LIQUIDACION</t>
  </si>
  <si>
    <t>FIDEICOMISO ALCALIS RECONOCIMIENTO DE PENSIONES</t>
  </si>
  <si>
    <t>PATRIMONIO AUTONOMO DE REMANENTES DEL EXTINTO DEPARTAMENTO ADMINISTRATIVO DAS Y SU FONDO ROTATORIO</t>
  </si>
  <si>
    <t xml:space="preserve">EJERCITO NACIONAL </t>
  </si>
  <si>
    <t>ARMADA NACIONAL</t>
  </si>
  <si>
    <t>FUERZA AEREA COLOMBIANA</t>
  </si>
  <si>
    <t>UNIDAD DE GESTION GENERAL- MINISTERIO DE DEFENSA NACIONAL</t>
  </si>
  <si>
    <t>COMISIONADO PARA LA POLICIA- MINISTERIO DE DEFENSA NACIONAL</t>
  </si>
  <si>
    <t xml:space="preserve">TRIBUNAL MEDICO LABORAL </t>
  </si>
  <si>
    <t xml:space="preserve">JUSTICIA PENAL MILITAR </t>
  </si>
  <si>
    <t xml:space="preserve">DIRECCION GENERAL DE SANIDAD MILITAR </t>
  </si>
  <si>
    <t>COMANDO GENERAL DE LAS FUERZAS MILITARES</t>
  </si>
  <si>
    <t>BIOENERGY S.A.S.</t>
  </si>
  <si>
    <t>BIOENERGY ZONA FRANCA S.A.S.</t>
  </si>
  <si>
    <t>AGENCIA NACIONAL DE TIERRAS</t>
  </si>
  <si>
    <t>AGENCIA DE DESARROLLO RURAL</t>
  </si>
  <si>
    <t>PAR CAPRECOM LIQUIDADO</t>
  </si>
  <si>
    <t>AGENCIA NACIONAL DE SEGURIDAD VIAL</t>
  </si>
  <si>
    <t>AGENCIA DE RENOVACION DEL TERRITORIO</t>
  </si>
  <si>
    <t>PATRIMONIO AUTONOMO FONDO NACIONAL DE SALUD DE LAS PERSONAS PRIVADAS DE LA LIBERTAD</t>
  </si>
  <si>
    <t>PATRIMONIO AUTONOMO INNPULSA</t>
  </si>
  <si>
    <t>UNIDAD DE PROYECCION NORMATIVA Y ESTUDIOS DE REGULACION FINANCIERA</t>
  </si>
  <si>
    <t>ADMINISTRADORA DE LOS RECURSOS DEL SISTEMA GENERAL DE SEGURIDAD SOCIAL EN SALUD</t>
  </si>
  <si>
    <t>PAR INCODER EN LIQUIDACION</t>
  </si>
  <si>
    <t>INSTITUTO DE EVALUACION TECNOLOGICA EN SALUD</t>
  </si>
  <si>
    <t>ESENTTIA S.A</t>
  </si>
  <si>
    <t>ELECTRIFICADORA DEL TOLIMA SA  EMPRESA DE SERVICIOS PUBLICOS ELECTROLIMA SA ESP EN LIQUIDACION</t>
  </si>
  <si>
    <t>POLICIA NACIONAL - UNIDAD DEFENSA JUDICIAL ARAUCA</t>
  </si>
  <si>
    <t>POLICIA NACIONAL - UNIDAD DEFENSA JUDICIAL QUINDIO</t>
  </si>
  <si>
    <t>POLICIA NACIONAL - UNIDAD DEFENSA JUDICIAL ATLANTICO</t>
  </si>
  <si>
    <t>POLICIA NACIONAL - UNIDAD DEFENSA JUDICIAL SANTANDER</t>
  </si>
  <si>
    <t>POLICIA NACIONAL - UNIDAD DEFENSA JUDICIAL VALLE DEL CAUCA</t>
  </si>
  <si>
    <t>POLICIA NACIONAL - UNIDAD DEFENSA JUDICIAL BOLIVAR</t>
  </si>
  <si>
    <t>POLICIA NACIONAL - UNIDAD DEFENSA JUDICIAL NORTE DE SANTANDER</t>
  </si>
  <si>
    <t>POLICIA NACIONAL - UNIDAD DEFENSA JUDICIAL CAQUETA</t>
  </si>
  <si>
    <t>POLICIA NACIONAL - UNIDAD DEFENSA JUDICIAL TOLIMA</t>
  </si>
  <si>
    <t>POLICIA NACIONAL - UNIDAD DEFENSA JUDICIAL CALDAS</t>
  </si>
  <si>
    <t>POLICIA NACIONAL - UNIDAD DEFENSA JUDICIAL ANTIOQUIA</t>
  </si>
  <si>
    <t>POLICIA NACIONAL - UNIDAD DEFENSA JUDICIAL PUTUMAYO</t>
  </si>
  <si>
    <t>POLICIA NACIONAL - UNIDAD DEFENSA JUDICIAL CORDOBA</t>
  </si>
  <si>
    <t>POLICIA NACIONAL - UNIDAD DEFENSA JUDICIAL HUILA</t>
  </si>
  <si>
    <t>POLICIA NACIONAL - UNIDAD DEFENSA JUDICIAL NARIÑO</t>
  </si>
  <si>
    <t>POLICIA NACIONAL - UNIDAD DEFENSA JUDICIAL RISARALDA</t>
  </si>
  <si>
    <t>POLICIA NACIONAL - UNIDAD DEFENSA JUDICIAL CAUCA</t>
  </si>
  <si>
    <t>POLICIA NACIONAL - UNIDAD DEFENSA JUDICIAL CHOCO</t>
  </si>
  <si>
    <t>POLICIA NACIONAL - UNIDAD DEFENSA JUDICIAL GUAJIRA</t>
  </si>
  <si>
    <t>POLICIA NACIONAL - UNIDAD DEFENSA JUDICIAL MAGDALENA</t>
  </si>
  <si>
    <t>POLICIA NACIONAL - UNIDAD DEFENSA JUDICIAL SUCRE</t>
  </si>
  <si>
    <t>POLICIA NACIONAL - UNIDAD DEFENSA JUDICIAL BOYACA</t>
  </si>
  <si>
    <t>POLICIA NACIONAL - UNIDAD DEFENSA JUDICIAL URABA</t>
  </si>
  <si>
    <t>POLICIA NACIONAL - UNIDAD DEFENSA JUDICIAL CESAR</t>
  </si>
  <si>
    <t>POLICIA NACIONAL - UNIDAD DEFENSA JUDICIAL META</t>
  </si>
  <si>
    <t>POLICIA NACIONAL - UNIDAD DEFENSA JUDICIAL CASANARE</t>
  </si>
  <si>
    <t>JURISDICCION ESPECIAL PARA LA PAZ</t>
  </si>
  <si>
    <t>ESENTTIA MASTERBATCH LTDA</t>
  </si>
  <si>
    <t>PATRIMONIO AUTONOMO DE REMANENTES E.S.E. FRANCISCO DE PAULA SANTANDER EN LIQUIDACION</t>
  </si>
  <si>
    <t>DIRECCION DE SANIDAD DE LA POLICIA NACIONAL</t>
  </si>
  <si>
    <t>UNIDAD DE BUSQUEDA DE PERSONAS DADAS POR DESAPARECIDAS EN EL CONTEXTO Y EN RAZON AL CONFLICTO ARMADO</t>
  </si>
  <si>
    <t>COMISION PARA EL ESCLARECIMIENTO DE LA VERDAD, LA CONVIVENCIA Y LA NO REPETICION</t>
  </si>
  <si>
    <t>LA PREVISORA COMPAÑIA DE SEGUROS - RECOBROS Y SALVAMENTOS</t>
  </si>
  <si>
    <t>INFRAESTRUCTURA ASSET MANAGEMENT COLOMBIA S.A.S.</t>
  </si>
  <si>
    <t>PATRIMONIO AUTONOMO DE REMANENTES PAR ANTV LIQUIDADA</t>
  </si>
  <si>
    <t>CONCESION COSTERA CARTAGENA BARRANQUILLA S.A.S</t>
  </si>
  <si>
    <t>PATRIMONIO AUTÓNOMO COLOMBIA PRODUCTIVA</t>
  </si>
  <si>
    <t>UNIDAD ADMINISTRATIVA ESPECIAL DE LA JUSTICIA PENAL MILITAR Y POLICIAL</t>
  </si>
  <si>
    <t>MINISTERIO DE EDUCACION NACIONAL</t>
  </si>
  <si>
    <t>CENTRO DE DIAGNÓSTICO AUTOMOTOR DE CALDAS</t>
  </si>
  <si>
    <t>UNIDAD DE PLANEACION  DE INFRAESTRUCTURA  DE TRANSPORTE</t>
  </si>
  <si>
    <t>UNIDAD ADMINISTRATIVA ESPECIAL DE ALIMENTACIÓN ESCOLAR</t>
  </si>
  <si>
    <t>CONSORCIO FONDO COLOMBIA EN PAZ 2019</t>
  </si>
  <si>
    <t>FIDEICOMISO FONDO NACIONAL DE SALUD</t>
  </si>
  <si>
    <t>ORGANISMO NACIONAL DE ACREDITACION</t>
  </si>
  <si>
    <t>SIN IDENTIFICAR</t>
  </si>
  <si>
    <t>OTRA</t>
  </si>
  <si>
    <t>Fecha de diligenciamiento de plantilla/Descarga</t>
  </si>
  <si>
    <t>Abogados al 30 de junio de 2023</t>
  </si>
  <si>
    <t>ABOGADOS ACTIVOS AL 30-06-2023</t>
  </si>
  <si>
    <t>RETIRADOS EN LA ENTIDAD PRIMER SEMESTRE 2023 SEGÚN JURIDICA</t>
  </si>
  <si>
    <t>INACTIVADOS EN EKOGUI PRIMER SEMESTRE 2023</t>
  </si>
  <si>
    <t>Entre 21-03-2019 y 31-12-2019 (Estabilizacion)</t>
  </si>
  <si>
    <t>Posteriores al 01-01-2020 (Ultima version)</t>
  </si>
  <si>
    <t>PROCESOS ACTIVOS AL 30 DE JUN DE 2023</t>
  </si>
  <si>
    <t>(1) Con fecha de registro anterior al 15-06-2023</t>
  </si>
  <si>
    <t>TERMINADOS EN EKOGUI DURANTE 1ER SEMESTRE 2023 (2)</t>
  </si>
  <si>
    <t>(2) Con fecha de actuación en 2023</t>
  </si>
  <si>
    <t>PROCESOS TERMINADOS EN EKOGUI AL 30 DE JUN 2023</t>
  </si>
  <si>
    <t>PROCESOS ACTIVOS EKOGUI - CALIDAD DEMANDADO AL 30-06-2023</t>
  </si>
  <si>
    <t>PROCESOS EN EKOGUI CON CALIFICACIÓN ANTERIOR A 01-01-2023</t>
  </si>
  <si>
    <t>PROCESOS EN EKOGUI CON CALIFICACIÓN EN 1ER SEMESTRE 2023</t>
  </si>
  <si>
    <t>(6) Solo se consideran los procesos activos en e-Kogui - calidad demandado al 30 de JUNIO de 2023 que tengan calificación de riesgo</t>
  </si>
  <si>
    <r>
      <t>(3)En el reporte de activos al 30 de junio verifique la columna</t>
    </r>
    <r>
      <rPr>
        <b/>
        <i/>
        <sz val="9"/>
        <color theme="1"/>
        <rFont val="Calibri"/>
        <family val="2"/>
        <scheme val="minor"/>
      </rPr>
      <t xml:space="preserve"> Estado General del proceso</t>
    </r>
  </si>
  <si>
    <t>PROCESOS TERMINADOS EN 1ER SEMESTRE 2023 SEGÚN JURIDICA</t>
  </si>
  <si>
    <t>PROCESOS TERMINADOS 1ER SEMESTRE 2023</t>
  </si>
  <si>
    <t>(4)Equivalente a un valor indexado de $38.280 millones a 06 de junio de 2023</t>
  </si>
  <si>
    <t>REGISTRO EN PRIMER SEMESTRE DE 2022 Y ANTERIORES</t>
  </si>
  <si>
    <t>REGISTRO DURANTE SEGUNDO SEMESTRE DE 2022</t>
  </si>
  <si>
    <t>REGISTRO DURANTE PRIMER SEMESTRE DE 2023</t>
  </si>
  <si>
    <t>TOTAL PREJUDICIALES TERMINADOS 1ER SEM. 2023 SEGÚN JURIDICA</t>
  </si>
  <si>
    <t>TERMINADOS EN EKOGUI ÚLTIMA ACTUACIÓN  1ER SEM. 2023</t>
  </si>
  <si>
    <t>ARBITRAMENTOS ACTIVOS AL 30-06-2023 SEGÚN JURIDICA</t>
  </si>
  <si>
    <t>TOTAL ARBITRAMENTOS TERMINADOS  AL 30-06-2023 SEGÚN JURIDICA</t>
  </si>
  <si>
    <t>Su entidad utilizo el modulo de pagos en 2023-I?</t>
  </si>
  <si>
    <t>Su Entidad Gestiona pagos en SIIF-MinHacienda</t>
  </si>
  <si>
    <t>calificar o cualificar o comparar a las entidades, no hay valores buenos ni malos. No es una hoja de validación</t>
  </si>
  <si>
    <t>Tienen información estudios</t>
  </si>
  <si>
    <t xml:space="preserve"> # CON PROVISIÓN IGUAL A CERO</t>
  </si>
  <si>
    <t>PREJUDICIALES ACTIVOS AL 30-06-2023</t>
  </si>
  <si>
    <t>PREJUDICIALES TERMINADOS 1ER SEMESTRE 2023</t>
  </si>
  <si>
    <t>CENTRAL DE ABASTOS DE CUCUTA S.A.- EN LIQUIDACION-</t>
  </si>
  <si>
    <t>FONDO DE FINANCIAMIENTO DE LA INFRAESTRUCTURA EDUCATIVA</t>
  </si>
  <si>
    <t>PAR BCH EN LIQUIDACION - FIDUAGRARIA</t>
  </si>
  <si>
    <t>POSITIVA COMPAÑIA DE SEGUROS S.A.</t>
  </si>
  <si>
    <t>OTRA ORDEN TERRITORIAL</t>
  </si>
  <si>
    <t>HECTOR RODRIGUEZ GONZALEZ</t>
  </si>
  <si>
    <t>JUAN CAMILO BEJARANO</t>
  </si>
  <si>
    <t>ARMANDO ROVIRA</t>
  </si>
  <si>
    <t>SONIA MARITZA MACHADO CRUZ</t>
  </si>
  <si>
    <t>MARIA GLADYS SILVA</t>
  </si>
  <si>
    <t>Durante el periodo auditado no se encontraron arbitramentos abiertos.</t>
  </si>
  <si>
    <t>Se observa que desde del 12 de octubre de 2022, no se registra ningún pago en el aplicativo. No obstante en el informe remitido por la OAJ se indica que durante el primer semestre se pagaron dos sentencias y una conciliación extrajudicial, las cuales no aparecen registradas en el sistema EKOGUI.</t>
  </si>
  <si>
    <t>Una vez revisado los procesos prejudiciales activos registrados en la fecha seleccionada se observo que solo se encontraban activos tres (3). No obstante, se seleccionó una muestra de 63 entre activos y terminados, registrados en el periodo solicitado. 
Para el total de prejudiciales activos se tomó todos los  procesos que fueron registrados ( que estuvieron activos) en el periodo auditado.</t>
  </si>
  <si>
    <t xml:space="preserve">ANA SOLEDAD GARCIA BUITRAGO </t>
  </si>
  <si>
    <t xml:space="preserve">El análisis de las condenas se realizó teniendo en cuenta el reporte descargado del aplicativo Ekogui. Para los procesos activos con estado terminado se tomo los procesos que se encontraban activos al 05 de septiembre, toda vez que no se podia verificar al 30 de junio. </t>
  </si>
  <si>
    <t>El aplicativo ekogui reporta un error que no permite visualizar la fecha de creación en el sistema de Ana Soledad como Administradora del sistema. Toda vez que sus roles  fueron inactivados.  Por lo anterior no es posible diligenciar la casilla solicitada.</t>
  </si>
  <si>
    <t xml:space="preserve">Uno de los abogados que no resgistra capacitacion se debe a que su fecha de ingreso fue el 30/06/2023, por lo anterior no habia recibido la capacitacion </t>
  </si>
  <si>
    <t xml:space="preserve">ANGELA  MARIA COLORADO MARIN-JEFE OFICINA DE CONTROL INTERNO ENCARGADA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</si>
</sst>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dd/mm/yy"/>
  </numFmts>
  <fonts count="18" x14ac:knownFonts="1">
    <font>
      <sz val="11"/>
      <color theme="1"/>
      <name val="Calibri"/>
      <family val="2"/>
      <scheme val="minor"/>
    </font>
    <font>
      <sz val="11"/>
      <color theme="1"/>
      <name val="Calibri"/>
      <family val="2"/>
      <scheme val="minor"/>
    </font>
    <font>
      <b/>
      <sz val="11"/>
      <color theme="0"/>
      <name val="Calibri"/>
      <family val="2"/>
      <scheme val="minor"/>
    </font>
    <font>
      <sz val="11"/>
      <color rgb="FFFF0000"/>
      <name val="Calibri"/>
      <family val="2"/>
      <scheme val="minor"/>
    </font>
    <font>
      <b/>
      <sz val="11"/>
      <color theme="1"/>
      <name val="Calibri"/>
      <family val="2"/>
      <scheme val="minor"/>
    </font>
    <font>
      <sz val="11"/>
      <color theme="0"/>
      <name val="Calibri"/>
      <family val="2"/>
      <scheme val="minor"/>
    </font>
    <font>
      <b/>
      <sz val="14"/>
      <color theme="1"/>
      <name val="Calibri"/>
      <family val="2"/>
      <scheme val="minor"/>
    </font>
    <font>
      <b/>
      <sz val="16"/>
      <color theme="1"/>
      <name val="Calibri"/>
      <family val="2"/>
      <scheme val="minor"/>
    </font>
    <font>
      <sz val="11"/>
      <color theme="3"/>
      <name val="Calibri"/>
      <family val="2"/>
      <scheme val="minor"/>
    </font>
    <font>
      <b/>
      <sz val="18"/>
      <color theme="3"/>
      <name val="Calibri"/>
      <family val="2"/>
      <scheme val="minor"/>
    </font>
    <font>
      <i/>
      <sz val="9"/>
      <color theme="1"/>
      <name val="Calibri"/>
      <family val="2"/>
      <scheme val="minor"/>
    </font>
    <font>
      <b/>
      <i/>
      <sz val="9"/>
      <color theme="1"/>
      <name val="Calibri"/>
      <family val="2"/>
      <scheme val="minor"/>
    </font>
    <font>
      <b/>
      <sz val="18"/>
      <color theme="1"/>
      <name val="Calibri"/>
      <family val="2"/>
      <scheme val="minor"/>
    </font>
    <font>
      <sz val="9"/>
      <color indexed="81"/>
      <name val="Tahoma"/>
      <family val="2"/>
    </font>
    <font>
      <b/>
      <sz val="9"/>
      <color indexed="81"/>
      <name val="Tahoma"/>
      <family val="2"/>
    </font>
    <font>
      <sz val="11"/>
      <color indexed="8"/>
      <name val="Calibri"/>
      <family val="2"/>
      <charset val="1"/>
    </font>
    <font>
      <sz val="11"/>
      <color rgb="FF000000"/>
      <name val="Calibri"/>
      <family val="2"/>
      <scheme val="minor"/>
    </font>
    <font>
      <sz val="10"/>
      <color theme="1"/>
      <name val="Calibri"/>
      <family val="2"/>
      <scheme val="minor"/>
    </font>
  </fonts>
  <fills count="7">
    <fill>
      <patternFill patternType="none"/>
    </fill>
    <fill>
      <patternFill patternType="gray125"/>
    </fill>
    <fill>
      <patternFill patternType="solid">
        <fgColor theme="0"/>
        <bgColor indexed="64"/>
      </patternFill>
    </fill>
    <fill>
      <patternFill patternType="solid">
        <fgColor theme="3"/>
        <bgColor indexed="64"/>
      </patternFill>
    </fill>
    <fill>
      <patternFill patternType="solid">
        <fgColor rgb="FF00B050"/>
        <bgColor indexed="22"/>
      </patternFill>
    </fill>
    <fill>
      <patternFill patternType="solid">
        <fgColor rgb="FF00B050"/>
        <bgColor indexed="64"/>
      </patternFill>
    </fill>
    <fill>
      <patternFill patternType="solid">
        <fgColor theme="0" tint="-0.14996795556505021"/>
        <bgColor indexed="64"/>
      </patternFill>
    </fill>
  </fills>
  <borders count="28">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right/>
      <top/>
      <bottom style="thin">
        <color indexed="64"/>
      </bottom>
      <diagonal/>
    </border>
    <border>
      <left/>
      <right/>
      <top style="thin">
        <color indexed="64"/>
      </top>
      <bottom/>
      <diagonal/>
    </border>
    <border>
      <left style="medium">
        <color indexed="64"/>
      </left>
      <right style="thin">
        <color indexed="64"/>
      </right>
      <top style="thin">
        <color indexed="64"/>
      </top>
      <bottom style="medium">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medium">
        <color indexed="64"/>
      </top>
      <bottom style="medium">
        <color indexed="64"/>
      </bottom>
      <diagonal/>
    </border>
  </borders>
  <cellStyleXfs count="3">
    <xf numFmtId="0" fontId="0" fillId="0" borderId="0"/>
    <xf numFmtId="9" fontId="1" fillId="0" borderId="0" applyFont="0" applyFill="0" applyBorder="0" applyAlignment="0" applyProtection="0"/>
    <xf numFmtId="0" fontId="15" fillId="0" borderId="0"/>
  </cellStyleXfs>
  <cellXfs count="119">
    <xf numFmtId="0" fontId="0" fillId="0" borderId="0" xfId="0"/>
    <xf numFmtId="0" fontId="0" fillId="2" borderId="0" xfId="0" applyFill="1"/>
    <xf numFmtId="0" fontId="0" fillId="0" borderId="1" xfId="0" applyBorder="1"/>
    <xf numFmtId="0" fontId="0" fillId="0" borderId="2" xfId="0" applyBorder="1"/>
    <xf numFmtId="0" fontId="0" fillId="0" borderId="3" xfId="0" applyBorder="1"/>
    <xf numFmtId="0" fontId="0" fillId="0" borderId="4" xfId="0" applyBorder="1"/>
    <xf numFmtId="0" fontId="0" fillId="0" borderId="5" xfId="0" applyBorder="1"/>
    <xf numFmtId="0" fontId="0" fillId="0" borderId="6" xfId="0" applyBorder="1"/>
    <xf numFmtId="0" fontId="0" fillId="0" borderId="7" xfId="0" applyBorder="1"/>
    <xf numFmtId="0" fontId="0" fillId="0" borderId="8" xfId="0" applyBorder="1"/>
    <xf numFmtId="0" fontId="0" fillId="2" borderId="1" xfId="0" applyFill="1" applyBorder="1"/>
    <xf numFmtId="0" fontId="0" fillId="2" borderId="2" xfId="0" applyFill="1" applyBorder="1"/>
    <xf numFmtId="0" fontId="0" fillId="2" borderId="3" xfId="0" applyFill="1" applyBorder="1"/>
    <xf numFmtId="0" fontId="0" fillId="2" borderId="4" xfId="0" applyFill="1" applyBorder="1"/>
    <xf numFmtId="0" fontId="0" fillId="2" borderId="5" xfId="0" applyFill="1" applyBorder="1"/>
    <xf numFmtId="0" fontId="0" fillId="2" borderId="6" xfId="0" applyFill="1" applyBorder="1"/>
    <xf numFmtId="0" fontId="0" fillId="2" borderId="7" xfId="0" applyFill="1" applyBorder="1"/>
    <xf numFmtId="0" fontId="0" fillId="2" borderId="8" xfId="0" applyFill="1" applyBorder="1"/>
    <xf numFmtId="0" fontId="0" fillId="2" borderId="9" xfId="0" applyFill="1" applyBorder="1"/>
    <xf numFmtId="0" fontId="0" fillId="2" borderId="10" xfId="0" applyFill="1" applyBorder="1"/>
    <xf numFmtId="0" fontId="2" fillId="3" borderId="10" xfId="0" applyFont="1" applyFill="1" applyBorder="1" applyAlignment="1">
      <alignment horizontal="center"/>
    </xf>
    <xf numFmtId="0" fontId="2" fillId="3" borderId="9" xfId="0" applyFont="1" applyFill="1" applyBorder="1" applyAlignment="1">
      <alignment horizontal="center"/>
    </xf>
    <xf numFmtId="0" fontId="2" fillId="3" borderId="9" xfId="0" applyFont="1" applyFill="1" applyBorder="1"/>
    <xf numFmtId="0" fontId="2" fillId="3" borderId="11" xfId="0" applyFont="1" applyFill="1" applyBorder="1" applyAlignment="1">
      <alignment horizontal="center"/>
    </xf>
    <xf numFmtId="0" fontId="7" fillId="2" borderId="0" xfId="0" applyFont="1" applyFill="1"/>
    <xf numFmtId="0" fontId="5" fillId="3" borderId="0" xfId="0" applyFont="1" applyFill="1"/>
    <xf numFmtId="0" fontId="0" fillId="2" borderId="0" xfId="0" applyFill="1" applyAlignment="1">
      <alignment vertical="center" wrapText="1"/>
    </xf>
    <xf numFmtId="0" fontId="0" fillId="2" borderId="5" xfId="0" applyFill="1" applyBorder="1" applyAlignment="1">
      <alignment vertical="center" wrapText="1"/>
    </xf>
    <xf numFmtId="0" fontId="9" fillId="2" borderId="0" xfId="0" applyFont="1" applyFill="1" applyAlignment="1">
      <alignment vertical="center"/>
    </xf>
    <xf numFmtId="0" fontId="9" fillId="2" borderId="0" xfId="0" applyFont="1" applyFill="1"/>
    <xf numFmtId="0" fontId="0" fillId="2" borderId="9" xfId="0" applyFill="1" applyBorder="1" applyAlignment="1">
      <alignment vertical="center" wrapText="1"/>
    </xf>
    <xf numFmtId="0" fontId="2" fillId="3" borderId="19" xfId="0" applyFont="1" applyFill="1" applyBorder="1"/>
    <xf numFmtId="0" fontId="10" fillId="2" borderId="0" xfId="0" applyFont="1" applyFill="1"/>
    <xf numFmtId="0" fontId="2" fillId="3" borderId="9" xfId="0" applyFont="1" applyFill="1" applyBorder="1" applyAlignment="1">
      <alignment vertical="center"/>
    </xf>
    <xf numFmtId="0" fontId="2" fillId="3" borderId="9" xfId="0" applyFont="1" applyFill="1" applyBorder="1" applyAlignment="1">
      <alignment horizontal="center" vertical="center" wrapText="1"/>
    </xf>
    <xf numFmtId="0" fontId="12" fillId="0" borderId="0" xfId="0" applyFont="1" applyAlignment="1">
      <alignment horizontal="center"/>
    </xf>
    <xf numFmtId="0" fontId="5" fillId="2" borderId="0" xfId="0" applyFont="1" applyFill="1"/>
    <xf numFmtId="0" fontId="0" fillId="0" borderId="9" xfId="0" applyBorder="1"/>
    <xf numFmtId="0" fontId="3" fillId="0" borderId="0" xfId="0" applyFont="1"/>
    <xf numFmtId="0" fontId="6" fillId="0" borderId="0" xfId="0" applyFont="1"/>
    <xf numFmtId="0" fontId="6" fillId="0" borderId="5" xfId="0" applyFont="1" applyBorder="1"/>
    <xf numFmtId="14" fontId="0" fillId="2" borderId="0" xfId="0" applyNumberFormat="1" applyFill="1"/>
    <xf numFmtId="0" fontId="2" fillId="3" borderId="9" xfId="0" applyFont="1" applyFill="1" applyBorder="1" applyAlignment="1">
      <alignment horizontal="center" vertical="center"/>
    </xf>
    <xf numFmtId="0" fontId="0" fillId="0" borderId="16" xfId="0" applyBorder="1"/>
    <xf numFmtId="0" fontId="10" fillId="0" borderId="15" xfId="0" applyFont="1" applyBorder="1"/>
    <xf numFmtId="0" fontId="10" fillId="2" borderId="17" xfId="0" applyFont="1" applyFill="1" applyBorder="1"/>
    <xf numFmtId="0" fontId="0" fillId="2" borderId="18" xfId="0" applyFill="1" applyBorder="1"/>
    <xf numFmtId="0" fontId="0" fillId="2" borderId="0" xfId="0" applyFill="1" applyProtection="1">
      <protection locked="0"/>
    </xf>
    <xf numFmtId="0" fontId="0" fillId="0" borderId="0" xfId="0" applyProtection="1">
      <protection locked="0"/>
    </xf>
    <xf numFmtId="0" fontId="4" fillId="2" borderId="0" xfId="0" applyFont="1" applyFill="1"/>
    <xf numFmtId="0" fontId="4" fillId="0" borderId="0" xfId="0" applyFont="1"/>
    <xf numFmtId="0" fontId="0" fillId="2" borderId="9" xfId="0" applyFill="1" applyBorder="1" applyAlignment="1">
      <alignment vertical="center"/>
    </xf>
    <xf numFmtId="0" fontId="0" fillId="2" borderId="0" xfId="0" applyFill="1" applyAlignment="1">
      <alignment wrapText="1"/>
    </xf>
    <xf numFmtId="0" fontId="0" fillId="2" borderId="22" xfId="0" applyFill="1" applyBorder="1" applyAlignment="1">
      <alignment horizontal="center" vertical="center"/>
    </xf>
    <xf numFmtId="0" fontId="0" fillId="2" borderId="14" xfId="0" applyFill="1" applyBorder="1" applyAlignment="1">
      <alignment wrapText="1"/>
    </xf>
    <xf numFmtId="0" fontId="0" fillId="2" borderId="17" xfId="0" applyFill="1" applyBorder="1" applyAlignment="1">
      <alignment wrapText="1"/>
    </xf>
    <xf numFmtId="0" fontId="0" fillId="2" borderId="18" xfId="0" applyFill="1" applyBorder="1" applyAlignment="1">
      <alignment wrapText="1"/>
    </xf>
    <xf numFmtId="0" fontId="10" fillId="2" borderId="21" xfId="0" applyFont="1" applyFill="1" applyBorder="1" applyAlignment="1">
      <alignment wrapText="1"/>
    </xf>
    <xf numFmtId="14" fontId="5" fillId="2" borderId="5" xfId="0" applyNumberFormat="1" applyFont="1" applyFill="1" applyBorder="1"/>
    <xf numFmtId="0" fontId="0" fillId="2" borderId="13" xfId="0" applyFill="1" applyBorder="1" applyAlignment="1" applyProtection="1">
      <alignment wrapText="1"/>
      <protection hidden="1"/>
    </xf>
    <xf numFmtId="0" fontId="15" fillId="0" borderId="0" xfId="2"/>
    <xf numFmtId="14" fontId="15" fillId="0" borderId="0" xfId="2" applyNumberFormat="1"/>
    <xf numFmtId="164" fontId="15" fillId="0" borderId="0" xfId="2" applyNumberFormat="1"/>
    <xf numFmtId="0" fontId="15" fillId="4" borderId="0" xfId="2" applyFill="1"/>
    <xf numFmtId="0" fontId="15" fillId="4" borderId="0" xfId="2" applyFill="1" applyAlignment="1">
      <alignment vertical="center"/>
    </xf>
    <xf numFmtId="0" fontId="15" fillId="5" borderId="0" xfId="2" applyFill="1"/>
    <xf numFmtId="0" fontId="0" fillId="5" borderId="0" xfId="0" applyFill="1"/>
    <xf numFmtId="0" fontId="16" fillId="5" borderId="0" xfId="0" applyFont="1" applyFill="1" applyAlignment="1">
      <alignment vertical="center"/>
    </xf>
    <xf numFmtId="0" fontId="0" fillId="6" borderId="9" xfId="0" applyFill="1" applyBorder="1" applyProtection="1">
      <protection locked="0"/>
    </xf>
    <xf numFmtId="14" fontId="0" fillId="6" borderId="9" xfId="0" applyNumberFormat="1" applyFill="1" applyBorder="1" applyProtection="1">
      <protection locked="0"/>
    </xf>
    <xf numFmtId="0" fontId="0" fillId="0" borderId="11" xfId="0" applyBorder="1" applyProtection="1">
      <protection hidden="1"/>
    </xf>
    <xf numFmtId="0" fontId="0" fillId="2" borderId="0" xfId="0" applyFill="1" applyAlignment="1">
      <alignment horizontal="center"/>
    </xf>
    <xf numFmtId="0" fontId="0" fillId="0" borderId="9" xfId="0" applyBorder="1" applyAlignment="1">
      <alignment horizontal="center" vertical="center"/>
    </xf>
    <xf numFmtId="9" fontId="0" fillId="0" borderId="9" xfId="1" applyFont="1" applyBorder="1" applyAlignment="1">
      <alignment horizontal="center" vertical="center"/>
    </xf>
    <xf numFmtId="0" fontId="0" fillId="2" borderId="0" xfId="0" applyFill="1" applyAlignment="1">
      <alignment horizontal="center" vertical="center"/>
    </xf>
    <xf numFmtId="0" fontId="17" fillId="0" borderId="0" xfId="0" applyFont="1" applyAlignment="1">
      <alignment horizontal="center"/>
    </xf>
    <xf numFmtId="0" fontId="2" fillId="3" borderId="19" xfId="0" applyFont="1" applyFill="1" applyBorder="1" applyAlignment="1">
      <alignment horizontal="center"/>
    </xf>
    <xf numFmtId="0" fontId="10" fillId="2" borderId="21" xfId="0" applyFont="1" applyFill="1" applyBorder="1"/>
    <xf numFmtId="0" fontId="12" fillId="0" borderId="4" xfId="0" applyFont="1" applyBorder="1" applyAlignment="1">
      <alignment horizontal="center"/>
    </xf>
    <xf numFmtId="0" fontId="12" fillId="0" borderId="0" xfId="0" applyFont="1" applyAlignment="1">
      <alignment horizontal="center"/>
    </xf>
    <xf numFmtId="0" fontId="12" fillId="0" borderId="5" xfId="0" applyFont="1" applyBorder="1" applyAlignment="1">
      <alignment horizontal="center"/>
    </xf>
    <xf numFmtId="0" fontId="0" fillId="0" borderId="0" xfId="0" applyAlignment="1">
      <alignment horizontal="left" wrapText="1"/>
    </xf>
    <xf numFmtId="0" fontId="7" fillId="2" borderId="4" xfId="0" applyFont="1" applyFill="1" applyBorder="1" applyAlignment="1">
      <alignment horizontal="center"/>
    </xf>
    <xf numFmtId="0" fontId="7" fillId="2" borderId="0" xfId="0" applyFont="1" applyFill="1" applyAlignment="1">
      <alignment horizontal="center"/>
    </xf>
    <xf numFmtId="0" fontId="7" fillId="2" borderId="5" xfId="0" applyFont="1" applyFill="1" applyBorder="1" applyAlignment="1">
      <alignment horizontal="center"/>
    </xf>
    <xf numFmtId="0" fontId="0" fillId="6" borderId="12" xfId="0" applyFill="1" applyBorder="1" applyAlignment="1" applyProtection="1">
      <alignment horizontal="left" vertical="top"/>
      <protection locked="0"/>
    </xf>
    <xf numFmtId="0" fontId="0" fillId="6" borderId="25" xfId="0" applyFill="1" applyBorder="1" applyAlignment="1" applyProtection="1">
      <alignment horizontal="left" vertical="top"/>
      <protection locked="0"/>
    </xf>
    <xf numFmtId="0" fontId="0" fillId="6" borderId="26" xfId="0" applyFill="1" applyBorder="1" applyAlignment="1" applyProtection="1">
      <alignment horizontal="left" vertical="top"/>
      <protection locked="0"/>
    </xf>
    <xf numFmtId="0" fontId="0" fillId="2" borderId="23" xfId="0" applyFill="1" applyBorder="1" applyAlignment="1">
      <alignment horizontal="center"/>
    </xf>
    <xf numFmtId="0" fontId="0" fillId="2" borderId="24" xfId="0" applyFill="1" applyBorder="1" applyAlignment="1">
      <alignment horizontal="center"/>
    </xf>
    <xf numFmtId="0" fontId="0" fillId="2" borderId="0" xfId="0" applyFill="1" applyAlignment="1">
      <alignment horizontal="center"/>
    </xf>
    <xf numFmtId="0" fontId="8" fillId="2" borderId="13" xfId="0" applyFont="1" applyFill="1" applyBorder="1" applyAlignment="1">
      <alignment horizontal="left" vertical="center" wrapText="1"/>
    </xf>
    <xf numFmtId="0" fontId="8" fillId="2" borderId="14" xfId="0" applyFont="1" applyFill="1" applyBorder="1" applyAlignment="1">
      <alignment horizontal="left" vertical="center" wrapText="1"/>
    </xf>
    <xf numFmtId="0" fontId="8" fillId="2" borderId="17" xfId="0" applyFont="1" applyFill="1" applyBorder="1" applyAlignment="1">
      <alignment horizontal="left" vertical="center" wrapText="1"/>
    </xf>
    <xf numFmtId="0" fontId="8" fillId="2" borderId="18" xfId="0" applyFont="1" applyFill="1" applyBorder="1" applyAlignment="1">
      <alignment horizontal="left" vertical="center" wrapText="1"/>
    </xf>
    <xf numFmtId="0" fontId="0" fillId="6" borderId="13" xfId="0" applyFill="1" applyBorder="1" applyAlignment="1" applyProtection="1">
      <alignment horizontal="left" vertical="top"/>
      <protection locked="0"/>
    </xf>
    <xf numFmtId="0" fontId="0" fillId="6" borderId="21" xfId="0" applyFill="1" applyBorder="1" applyAlignment="1" applyProtection="1">
      <alignment horizontal="left" vertical="top"/>
      <protection locked="0"/>
    </xf>
    <xf numFmtId="0" fontId="0" fillId="6" borderId="14" xfId="0" applyFill="1" applyBorder="1" applyAlignment="1" applyProtection="1">
      <alignment horizontal="left" vertical="top"/>
      <protection locked="0"/>
    </xf>
    <xf numFmtId="0" fontId="0" fillId="6" borderId="15" xfId="0" applyFill="1" applyBorder="1" applyAlignment="1" applyProtection="1">
      <alignment horizontal="left" vertical="top"/>
      <protection locked="0"/>
    </xf>
    <xf numFmtId="0" fontId="0" fillId="6" borderId="0" xfId="0" applyFill="1" applyAlignment="1" applyProtection="1">
      <alignment horizontal="left" vertical="top"/>
      <protection locked="0"/>
    </xf>
    <xf numFmtId="0" fontId="0" fillId="6" borderId="16" xfId="0" applyFill="1" applyBorder="1" applyAlignment="1" applyProtection="1">
      <alignment horizontal="left" vertical="top"/>
      <protection locked="0"/>
    </xf>
    <xf numFmtId="0" fontId="0" fillId="6" borderId="17" xfId="0" applyFill="1" applyBorder="1" applyAlignment="1" applyProtection="1">
      <alignment horizontal="left" vertical="top"/>
      <protection locked="0"/>
    </xf>
    <xf numFmtId="0" fontId="0" fillId="6" borderId="20" xfId="0" applyFill="1" applyBorder="1" applyAlignment="1" applyProtection="1">
      <alignment horizontal="left" vertical="top"/>
      <protection locked="0"/>
    </xf>
    <xf numFmtId="0" fontId="0" fillId="6" borderId="18" xfId="0" applyFill="1" applyBorder="1" applyAlignment="1" applyProtection="1">
      <alignment horizontal="left" vertical="top"/>
      <protection locked="0"/>
    </xf>
    <xf numFmtId="0" fontId="0" fillId="2" borderId="1" xfId="0" applyFill="1" applyBorder="1" applyAlignment="1">
      <alignment horizontal="center"/>
    </xf>
    <xf numFmtId="0" fontId="0" fillId="2" borderId="2" xfId="0" applyFill="1" applyBorder="1" applyAlignment="1">
      <alignment horizontal="center"/>
    </xf>
    <xf numFmtId="0" fontId="0" fillId="2" borderId="3" xfId="0" applyFill="1" applyBorder="1" applyAlignment="1">
      <alignment horizontal="center"/>
    </xf>
    <xf numFmtId="0" fontId="0" fillId="6" borderId="9" xfId="0" applyFill="1" applyBorder="1" applyAlignment="1" applyProtection="1">
      <alignment horizontal="left" vertical="top"/>
      <protection locked="0"/>
    </xf>
    <xf numFmtId="0" fontId="9" fillId="2" borderId="0" xfId="0" applyFont="1" applyFill="1" applyAlignment="1">
      <alignment horizontal="center" vertical="center"/>
    </xf>
    <xf numFmtId="0" fontId="0" fillId="2" borderId="21" xfId="0" applyFill="1" applyBorder="1" applyAlignment="1">
      <alignment horizontal="left" wrapText="1"/>
    </xf>
    <xf numFmtId="0" fontId="0" fillId="0" borderId="0" xfId="0" applyAlignment="1">
      <alignment horizontal="center"/>
    </xf>
    <xf numFmtId="0" fontId="0" fillId="6" borderId="9" xfId="0" applyFill="1" applyBorder="1" applyAlignment="1" applyProtection="1">
      <alignment horizontal="left" vertical="top" wrapText="1"/>
      <protection locked="0"/>
    </xf>
    <xf numFmtId="0" fontId="4" fillId="6" borderId="23" xfId="0" applyFont="1" applyFill="1" applyBorder="1" applyAlignment="1" applyProtection="1">
      <alignment horizontal="center" vertical="top"/>
      <protection locked="0"/>
    </xf>
    <xf numFmtId="0" fontId="4" fillId="6" borderId="27" xfId="0" applyFont="1" applyFill="1" applyBorder="1" applyAlignment="1" applyProtection="1">
      <alignment horizontal="center" vertical="top"/>
      <protection locked="0"/>
    </xf>
    <xf numFmtId="0" fontId="4" fillId="6" borderId="24" xfId="0" applyFont="1" applyFill="1" applyBorder="1" applyAlignment="1" applyProtection="1">
      <alignment horizontal="center" vertical="top"/>
      <protection locked="0"/>
    </xf>
    <xf numFmtId="0" fontId="0" fillId="6" borderId="6" xfId="0" applyFill="1" applyBorder="1" applyAlignment="1" applyProtection="1">
      <alignment horizontal="center" vertical="top"/>
      <protection locked="0"/>
    </xf>
    <xf numFmtId="0" fontId="0" fillId="6" borderId="7" xfId="0" applyFill="1" applyBorder="1" applyAlignment="1" applyProtection="1">
      <alignment horizontal="center" vertical="top"/>
      <protection locked="0"/>
    </xf>
    <xf numFmtId="0" fontId="0" fillId="6" borderId="8" xfId="0" applyFill="1" applyBorder="1" applyAlignment="1" applyProtection="1">
      <alignment horizontal="center" vertical="top"/>
      <protection locked="0"/>
    </xf>
    <xf numFmtId="0" fontId="6" fillId="0" borderId="0" xfId="0" applyFont="1" applyAlignment="1">
      <alignment horizontal="center"/>
    </xf>
  </cellXfs>
  <cellStyles count="3">
    <cellStyle name="Excel Built-in Normal" xfId="2" xr:uid="{00000000-0005-0000-0000-000000000000}"/>
    <cellStyle name="Normal" xfId="0" builtinId="0"/>
    <cellStyle name="Porcentaje" xfId="1" builtinId="5"/>
  </cellStyles>
  <dxfs count="37">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17" Type="http://schemas.openxmlformats.org/officeDocument/2006/relationships/customXml" Target="../customXml/item3.xml"/><Relationship Id="rId2" Type="http://schemas.openxmlformats.org/officeDocument/2006/relationships/worksheet" Target="worksheets/sheet2.xml"/><Relationship Id="rId16"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customXml" Target="../customXml/item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3" Type="http://schemas.openxmlformats.org/officeDocument/2006/relationships/hyperlink" Target="#JUDICIALES!A1"/><Relationship Id="rId7" Type="http://schemas.openxmlformats.org/officeDocument/2006/relationships/hyperlink" Target="#'Resumen General'!A1"/><Relationship Id="rId2" Type="http://schemas.openxmlformats.org/officeDocument/2006/relationships/hyperlink" Target="#ARBITRAMENTOS!A1"/><Relationship Id="rId1" Type="http://schemas.openxmlformats.org/officeDocument/2006/relationships/hyperlink" Target="#PREJUDICIALES!A1"/><Relationship Id="rId6" Type="http://schemas.openxmlformats.org/officeDocument/2006/relationships/hyperlink" Target="#PAGOS!A1"/><Relationship Id="rId5" Type="http://schemas.openxmlformats.org/officeDocument/2006/relationships/hyperlink" Target="#ABOGADOS!A1"/><Relationship Id="rId4" Type="http://schemas.openxmlformats.org/officeDocument/2006/relationships/hyperlink" Target="#USUARIOS!A1"/></Relationships>
</file>

<file path=xl/drawings/_rels/drawing2.xml.rels><?xml version="1.0" encoding="UTF-8" standalone="yes"?>
<Relationships xmlns="http://schemas.openxmlformats.org/package/2006/relationships"><Relationship Id="rId3" Type="http://schemas.openxmlformats.org/officeDocument/2006/relationships/hyperlink" Target="#JUDICIALES!A1"/><Relationship Id="rId2" Type="http://schemas.openxmlformats.org/officeDocument/2006/relationships/hyperlink" Target="#ARBITRAMENTOS!A1"/><Relationship Id="rId1" Type="http://schemas.openxmlformats.org/officeDocument/2006/relationships/hyperlink" Target="#PREJUDICIALES!A1"/><Relationship Id="rId6" Type="http://schemas.openxmlformats.org/officeDocument/2006/relationships/hyperlink" Target="#PAGOS!A1"/><Relationship Id="rId5" Type="http://schemas.openxmlformats.org/officeDocument/2006/relationships/hyperlink" Target="#ABOGADOS!A1"/><Relationship Id="rId4" Type="http://schemas.openxmlformats.org/officeDocument/2006/relationships/hyperlink" Target="#Principal!A1"/></Relationships>
</file>

<file path=xl/drawings/_rels/drawing3.xml.rels><?xml version="1.0" encoding="UTF-8" standalone="yes"?>
<Relationships xmlns="http://schemas.openxmlformats.org/package/2006/relationships"><Relationship Id="rId3" Type="http://schemas.openxmlformats.org/officeDocument/2006/relationships/hyperlink" Target="#JUDICIALES!A1"/><Relationship Id="rId2" Type="http://schemas.openxmlformats.org/officeDocument/2006/relationships/hyperlink" Target="#ARBITRAMENTOS!A1"/><Relationship Id="rId1" Type="http://schemas.openxmlformats.org/officeDocument/2006/relationships/hyperlink" Target="#PREJUDICIALES!A1"/><Relationship Id="rId6" Type="http://schemas.openxmlformats.org/officeDocument/2006/relationships/hyperlink" Target="#PAGOS!A1"/><Relationship Id="rId5" Type="http://schemas.openxmlformats.org/officeDocument/2006/relationships/hyperlink" Target="#USUARIOS!A1"/><Relationship Id="rId4" Type="http://schemas.openxmlformats.org/officeDocument/2006/relationships/hyperlink" Target="#Principal!A1"/></Relationships>
</file>

<file path=xl/drawings/_rels/drawing4.xml.rels><?xml version="1.0" encoding="UTF-8" standalone="yes"?>
<Relationships xmlns="http://schemas.openxmlformats.org/package/2006/relationships"><Relationship Id="rId3" Type="http://schemas.openxmlformats.org/officeDocument/2006/relationships/hyperlink" Target="#ABOGADOS!A1"/><Relationship Id="rId2" Type="http://schemas.openxmlformats.org/officeDocument/2006/relationships/hyperlink" Target="#ARBITRAMENTOS!A1"/><Relationship Id="rId1" Type="http://schemas.openxmlformats.org/officeDocument/2006/relationships/hyperlink" Target="#PREJUDICIALES!A1"/><Relationship Id="rId6" Type="http://schemas.openxmlformats.org/officeDocument/2006/relationships/hyperlink" Target="#PAGOS!A1"/><Relationship Id="rId5" Type="http://schemas.openxmlformats.org/officeDocument/2006/relationships/hyperlink" Target="#USUARIOS!A1"/><Relationship Id="rId4" Type="http://schemas.openxmlformats.org/officeDocument/2006/relationships/hyperlink" Target="#Principal!A1"/></Relationships>
</file>

<file path=xl/drawings/_rels/drawing5.xml.rels><?xml version="1.0" encoding="UTF-8" standalone="yes"?>
<Relationships xmlns="http://schemas.openxmlformats.org/package/2006/relationships"><Relationship Id="rId3" Type="http://schemas.openxmlformats.org/officeDocument/2006/relationships/hyperlink" Target="#JUDICIALES!A1"/><Relationship Id="rId2" Type="http://schemas.openxmlformats.org/officeDocument/2006/relationships/hyperlink" Target="#ARBITRAMENTOS!A1"/><Relationship Id="rId1" Type="http://schemas.openxmlformats.org/officeDocument/2006/relationships/hyperlink" Target="#ABOGADOS!A1"/><Relationship Id="rId6" Type="http://schemas.openxmlformats.org/officeDocument/2006/relationships/hyperlink" Target="#PAGOS!A1"/><Relationship Id="rId5" Type="http://schemas.openxmlformats.org/officeDocument/2006/relationships/hyperlink" Target="#USUARIOS!A1"/><Relationship Id="rId4" Type="http://schemas.openxmlformats.org/officeDocument/2006/relationships/hyperlink" Target="#Principal!A1"/></Relationships>
</file>

<file path=xl/drawings/_rels/drawing6.xml.rels><?xml version="1.0" encoding="UTF-8" standalone="yes"?>
<Relationships xmlns="http://schemas.openxmlformats.org/package/2006/relationships"><Relationship Id="rId3" Type="http://schemas.openxmlformats.org/officeDocument/2006/relationships/hyperlink" Target="#JUDICIALES!A1"/><Relationship Id="rId2" Type="http://schemas.openxmlformats.org/officeDocument/2006/relationships/hyperlink" Target="#ABOGADOS!A1"/><Relationship Id="rId1" Type="http://schemas.openxmlformats.org/officeDocument/2006/relationships/hyperlink" Target="#PREJUDICIALES!A1"/><Relationship Id="rId6" Type="http://schemas.openxmlformats.org/officeDocument/2006/relationships/hyperlink" Target="#PAGOS!A1"/><Relationship Id="rId5" Type="http://schemas.openxmlformats.org/officeDocument/2006/relationships/hyperlink" Target="#USUARIOS!A1"/><Relationship Id="rId4" Type="http://schemas.openxmlformats.org/officeDocument/2006/relationships/hyperlink" Target="#Principal!A1"/></Relationships>
</file>

<file path=xl/drawings/_rels/drawing7.xml.rels><?xml version="1.0" encoding="UTF-8" standalone="yes"?>
<Relationships xmlns="http://schemas.openxmlformats.org/package/2006/relationships"><Relationship Id="rId3" Type="http://schemas.openxmlformats.org/officeDocument/2006/relationships/hyperlink" Target="#JUDICIALES!A1"/><Relationship Id="rId2" Type="http://schemas.openxmlformats.org/officeDocument/2006/relationships/hyperlink" Target="#ARBITRAMENTOS!A1"/><Relationship Id="rId1" Type="http://schemas.openxmlformats.org/officeDocument/2006/relationships/hyperlink" Target="#PREJUDICIALES!A1"/><Relationship Id="rId6" Type="http://schemas.openxmlformats.org/officeDocument/2006/relationships/hyperlink" Target="#ABOGADOS!A1"/><Relationship Id="rId5" Type="http://schemas.openxmlformats.org/officeDocument/2006/relationships/hyperlink" Target="#USUARIOS!A1"/><Relationship Id="rId4" Type="http://schemas.openxmlformats.org/officeDocument/2006/relationships/hyperlink" Target="#Principal!A1"/></Relationships>
</file>

<file path=xl/drawings/_rels/drawing8.xml.rels><?xml version="1.0" encoding="UTF-8" standalone="yes"?>
<Relationships xmlns="http://schemas.openxmlformats.org/package/2006/relationships"><Relationship Id="rId1" Type="http://schemas.openxmlformats.org/officeDocument/2006/relationships/hyperlink" Target="#Principal!A1"/></Relationships>
</file>

<file path=xl/drawings/drawing1.xml><?xml version="1.0" encoding="utf-8"?>
<xdr:wsDr xmlns:xdr="http://schemas.openxmlformats.org/drawingml/2006/spreadsheetDrawing" xmlns:a="http://schemas.openxmlformats.org/drawingml/2006/main">
  <xdr:twoCellAnchor>
    <xdr:from>
      <xdr:col>7</xdr:col>
      <xdr:colOff>57149</xdr:colOff>
      <xdr:row>11</xdr:row>
      <xdr:rowOff>152399</xdr:rowOff>
    </xdr:from>
    <xdr:to>
      <xdr:col>9</xdr:col>
      <xdr:colOff>333149</xdr:colOff>
      <xdr:row>14</xdr:row>
      <xdr:rowOff>12899</xdr:rowOff>
    </xdr:to>
    <xdr:sp macro="" textlink="">
      <xdr:nvSpPr>
        <xdr:cNvPr id="3" name="Rectángulo: esquinas redondeadas 2">
          <a:hlinkClick xmlns:r="http://schemas.openxmlformats.org/officeDocument/2006/relationships" r:id="rId1"/>
          <a:extLst>
            <a:ext uri="{FF2B5EF4-FFF2-40B4-BE49-F238E27FC236}">
              <a16:creationId xmlns:a16="http://schemas.microsoft.com/office/drawing/2014/main" id="{016372F7-FB45-41D9-9DAD-AD321D2DD2BC}"/>
            </a:ext>
          </a:extLst>
        </xdr:cNvPr>
        <xdr:cNvSpPr/>
      </xdr:nvSpPr>
      <xdr:spPr>
        <a:xfrm>
          <a:off x="5391149" y="2352674"/>
          <a:ext cx="1800000" cy="432000"/>
        </a:xfrm>
        <a:prstGeom prst="roundRect">
          <a:avLst/>
        </a:prstGeom>
        <a:solidFill>
          <a:schemeClr val="bg1">
            <a:lumMod val="6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s-CO" sz="1400">
              <a:solidFill>
                <a:schemeClr val="tx1"/>
              </a:solidFill>
            </a:rPr>
            <a:t>Prejudiciales</a:t>
          </a:r>
        </a:p>
      </xdr:txBody>
    </xdr:sp>
    <xdr:clientData/>
  </xdr:twoCellAnchor>
  <xdr:twoCellAnchor>
    <xdr:from>
      <xdr:col>1</xdr:col>
      <xdr:colOff>609599</xdr:colOff>
      <xdr:row>12</xdr:row>
      <xdr:rowOff>9524</xdr:rowOff>
    </xdr:from>
    <xdr:to>
      <xdr:col>4</xdr:col>
      <xdr:colOff>123599</xdr:colOff>
      <xdr:row>14</xdr:row>
      <xdr:rowOff>60524</xdr:rowOff>
    </xdr:to>
    <xdr:sp macro="" textlink="">
      <xdr:nvSpPr>
        <xdr:cNvPr id="4" name="Rectángulo: esquinas redondeadas 3">
          <a:hlinkClick xmlns:r="http://schemas.openxmlformats.org/officeDocument/2006/relationships" r:id="rId2"/>
          <a:extLst>
            <a:ext uri="{FF2B5EF4-FFF2-40B4-BE49-F238E27FC236}">
              <a16:creationId xmlns:a16="http://schemas.microsoft.com/office/drawing/2014/main" id="{94357569-C71E-4747-A766-4B3852BF2112}"/>
            </a:ext>
          </a:extLst>
        </xdr:cNvPr>
        <xdr:cNvSpPr/>
      </xdr:nvSpPr>
      <xdr:spPr>
        <a:xfrm>
          <a:off x="1371599" y="2400299"/>
          <a:ext cx="1800000" cy="432000"/>
        </a:xfrm>
        <a:prstGeom prst="roundRect">
          <a:avLst/>
        </a:prstGeom>
        <a:solidFill>
          <a:schemeClr val="bg1">
            <a:lumMod val="6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s-CO" sz="1400">
              <a:solidFill>
                <a:schemeClr val="tx1"/>
              </a:solidFill>
            </a:rPr>
            <a:t>Arbitrales</a:t>
          </a:r>
        </a:p>
      </xdr:txBody>
    </xdr:sp>
    <xdr:clientData/>
  </xdr:twoCellAnchor>
  <xdr:twoCellAnchor>
    <xdr:from>
      <xdr:col>7</xdr:col>
      <xdr:colOff>57149</xdr:colOff>
      <xdr:row>8</xdr:row>
      <xdr:rowOff>161924</xdr:rowOff>
    </xdr:from>
    <xdr:to>
      <xdr:col>9</xdr:col>
      <xdr:colOff>333149</xdr:colOff>
      <xdr:row>11</xdr:row>
      <xdr:rowOff>22424</xdr:rowOff>
    </xdr:to>
    <xdr:sp macro="" textlink="">
      <xdr:nvSpPr>
        <xdr:cNvPr id="5" name="Rectángulo: esquinas redondeadas 4">
          <a:hlinkClick xmlns:r="http://schemas.openxmlformats.org/officeDocument/2006/relationships" r:id="rId3"/>
          <a:extLst>
            <a:ext uri="{FF2B5EF4-FFF2-40B4-BE49-F238E27FC236}">
              <a16:creationId xmlns:a16="http://schemas.microsoft.com/office/drawing/2014/main" id="{0C7F8B5F-B37F-4E2E-AED1-07C4D620A95B}"/>
            </a:ext>
          </a:extLst>
        </xdr:cNvPr>
        <xdr:cNvSpPr/>
      </xdr:nvSpPr>
      <xdr:spPr>
        <a:xfrm>
          <a:off x="5391149" y="1790699"/>
          <a:ext cx="1800000" cy="432000"/>
        </a:xfrm>
        <a:prstGeom prst="roundRect">
          <a:avLst/>
        </a:prstGeom>
        <a:solidFill>
          <a:schemeClr val="bg1">
            <a:lumMod val="6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s-CO" sz="1400">
              <a:solidFill>
                <a:schemeClr val="tx1"/>
              </a:solidFill>
            </a:rPr>
            <a:t>Procesos</a:t>
          </a:r>
          <a:r>
            <a:rPr lang="es-CO" sz="1400" baseline="0">
              <a:solidFill>
                <a:schemeClr val="tx1"/>
              </a:solidFill>
            </a:rPr>
            <a:t> judiciales</a:t>
          </a:r>
          <a:endParaRPr lang="es-CO" sz="1400">
            <a:solidFill>
              <a:schemeClr val="tx1"/>
            </a:solidFill>
          </a:endParaRPr>
        </a:p>
      </xdr:txBody>
    </xdr:sp>
    <xdr:clientData/>
  </xdr:twoCellAnchor>
  <xdr:twoCellAnchor>
    <xdr:from>
      <xdr:col>1</xdr:col>
      <xdr:colOff>647699</xdr:colOff>
      <xdr:row>8</xdr:row>
      <xdr:rowOff>161924</xdr:rowOff>
    </xdr:from>
    <xdr:to>
      <xdr:col>4</xdr:col>
      <xdr:colOff>161699</xdr:colOff>
      <xdr:row>11</xdr:row>
      <xdr:rowOff>22424</xdr:rowOff>
    </xdr:to>
    <xdr:sp macro="" textlink="">
      <xdr:nvSpPr>
        <xdr:cNvPr id="6" name="Rectángulo: esquinas redondeadas 5">
          <a:hlinkClick xmlns:r="http://schemas.openxmlformats.org/officeDocument/2006/relationships" r:id="rId4"/>
          <a:extLst>
            <a:ext uri="{FF2B5EF4-FFF2-40B4-BE49-F238E27FC236}">
              <a16:creationId xmlns:a16="http://schemas.microsoft.com/office/drawing/2014/main" id="{3EB68510-7856-4F2D-832E-509E3EDFB416}"/>
            </a:ext>
          </a:extLst>
        </xdr:cNvPr>
        <xdr:cNvSpPr/>
      </xdr:nvSpPr>
      <xdr:spPr>
        <a:xfrm>
          <a:off x="1409699" y="1790699"/>
          <a:ext cx="1800000" cy="432000"/>
        </a:xfrm>
        <a:prstGeom prst="roundRect">
          <a:avLst/>
        </a:prstGeom>
        <a:solidFill>
          <a:schemeClr val="bg1">
            <a:lumMod val="6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s-CO" sz="1400">
              <a:solidFill>
                <a:schemeClr val="tx1"/>
              </a:solidFill>
            </a:rPr>
            <a:t>Usuarios</a:t>
          </a:r>
        </a:p>
      </xdr:txBody>
    </xdr:sp>
    <xdr:clientData/>
  </xdr:twoCellAnchor>
  <xdr:twoCellAnchor>
    <xdr:from>
      <xdr:col>4</xdr:col>
      <xdr:colOff>352424</xdr:colOff>
      <xdr:row>8</xdr:row>
      <xdr:rowOff>171449</xdr:rowOff>
    </xdr:from>
    <xdr:to>
      <xdr:col>6</xdr:col>
      <xdr:colOff>628424</xdr:colOff>
      <xdr:row>11</xdr:row>
      <xdr:rowOff>31949</xdr:rowOff>
    </xdr:to>
    <xdr:sp macro="" textlink="">
      <xdr:nvSpPr>
        <xdr:cNvPr id="7" name="Rectángulo: esquinas redondeadas 6">
          <a:hlinkClick xmlns:r="http://schemas.openxmlformats.org/officeDocument/2006/relationships" r:id="rId5"/>
          <a:extLst>
            <a:ext uri="{FF2B5EF4-FFF2-40B4-BE49-F238E27FC236}">
              <a16:creationId xmlns:a16="http://schemas.microsoft.com/office/drawing/2014/main" id="{6A87C818-C2AA-497F-8873-0E388CF3AE51}"/>
            </a:ext>
          </a:extLst>
        </xdr:cNvPr>
        <xdr:cNvSpPr/>
      </xdr:nvSpPr>
      <xdr:spPr>
        <a:xfrm>
          <a:off x="3400424" y="1800224"/>
          <a:ext cx="1800000" cy="432000"/>
        </a:xfrm>
        <a:prstGeom prst="roundRect">
          <a:avLst/>
        </a:prstGeom>
        <a:solidFill>
          <a:schemeClr val="bg1">
            <a:lumMod val="6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s-CO" sz="1400">
              <a:solidFill>
                <a:schemeClr val="tx1"/>
              </a:solidFill>
            </a:rPr>
            <a:t>Abogados</a:t>
          </a:r>
        </a:p>
      </xdr:txBody>
    </xdr:sp>
    <xdr:clientData/>
  </xdr:twoCellAnchor>
  <xdr:twoCellAnchor>
    <xdr:from>
      <xdr:col>4</xdr:col>
      <xdr:colOff>333374</xdr:colOff>
      <xdr:row>11</xdr:row>
      <xdr:rowOff>171449</xdr:rowOff>
    </xdr:from>
    <xdr:to>
      <xdr:col>6</xdr:col>
      <xdr:colOff>609374</xdr:colOff>
      <xdr:row>14</xdr:row>
      <xdr:rowOff>31949</xdr:rowOff>
    </xdr:to>
    <xdr:sp macro="" textlink="">
      <xdr:nvSpPr>
        <xdr:cNvPr id="9" name="Rectángulo: esquinas redondeadas 8">
          <a:hlinkClick xmlns:r="http://schemas.openxmlformats.org/officeDocument/2006/relationships" r:id="rId6"/>
          <a:extLst>
            <a:ext uri="{FF2B5EF4-FFF2-40B4-BE49-F238E27FC236}">
              <a16:creationId xmlns:a16="http://schemas.microsoft.com/office/drawing/2014/main" id="{D4429412-385D-49D3-84EB-BC4DF5A45465}"/>
            </a:ext>
          </a:extLst>
        </xdr:cNvPr>
        <xdr:cNvSpPr/>
      </xdr:nvSpPr>
      <xdr:spPr>
        <a:xfrm>
          <a:off x="3381374" y="2371724"/>
          <a:ext cx="1800000" cy="432000"/>
        </a:xfrm>
        <a:prstGeom prst="roundRect">
          <a:avLst/>
        </a:prstGeom>
        <a:solidFill>
          <a:schemeClr val="bg1">
            <a:lumMod val="6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s-CO" sz="1400">
              <a:solidFill>
                <a:schemeClr val="tx1"/>
              </a:solidFill>
            </a:rPr>
            <a:t>Pagos</a:t>
          </a:r>
        </a:p>
      </xdr:txBody>
    </xdr:sp>
    <xdr:clientData/>
  </xdr:twoCellAnchor>
  <xdr:twoCellAnchor>
    <xdr:from>
      <xdr:col>11</xdr:col>
      <xdr:colOff>19049</xdr:colOff>
      <xdr:row>10</xdr:row>
      <xdr:rowOff>9524</xdr:rowOff>
    </xdr:from>
    <xdr:to>
      <xdr:col>13</xdr:col>
      <xdr:colOff>295049</xdr:colOff>
      <xdr:row>12</xdr:row>
      <xdr:rowOff>60524</xdr:rowOff>
    </xdr:to>
    <xdr:sp macro="" textlink="">
      <xdr:nvSpPr>
        <xdr:cNvPr id="10" name="Rectángulo: esquinas redondeadas 9">
          <a:hlinkClick xmlns:r="http://schemas.openxmlformats.org/officeDocument/2006/relationships" r:id="rId7"/>
          <a:extLst>
            <a:ext uri="{FF2B5EF4-FFF2-40B4-BE49-F238E27FC236}">
              <a16:creationId xmlns:a16="http://schemas.microsoft.com/office/drawing/2014/main" id="{E8819747-9B47-4905-B7B6-1CC75364363A}"/>
            </a:ext>
          </a:extLst>
        </xdr:cNvPr>
        <xdr:cNvSpPr/>
      </xdr:nvSpPr>
      <xdr:spPr>
        <a:xfrm>
          <a:off x="8401049" y="2019299"/>
          <a:ext cx="1800000" cy="432000"/>
        </a:xfrm>
        <a:prstGeom prst="roundRect">
          <a:avLst/>
        </a:prstGeom>
        <a:solidFill>
          <a:schemeClr val="tx2"/>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s-CO" sz="1400"/>
            <a:t>Ver resultado</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4</xdr:col>
      <xdr:colOff>95250</xdr:colOff>
      <xdr:row>1</xdr:row>
      <xdr:rowOff>85725</xdr:rowOff>
    </xdr:from>
    <xdr:to>
      <xdr:col>4</xdr:col>
      <xdr:colOff>1535250</xdr:colOff>
      <xdr:row>3</xdr:row>
      <xdr:rowOff>50325</xdr:rowOff>
    </xdr:to>
    <xdr:sp macro="" textlink="">
      <xdr:nvSpPr>
        <xdr:cNvPr id="8" name="Rectángulo: esquinas redondeadas 7">
          <a:hlinkClick xmlns:r="http://schemas.openxmlformats.org/officeDocument/2006/relationships" r:id="rId1"/>
          <a:extLst>
            <a:ext uri="{FF2B5EF4-FFF2-40B4-BE49-F238E27FC236}">
              <a16:creationId xmlns:a16="http://schemas.microsoft.com/office/drawing/2014/main" id="{C34AF220-CE73-4F1F-AAAF-03B93BBF3C8A}"/>
            </a:ext>
          </a:extLst>
        </xdr:cNvPr>
        <xdr:cNvSpPr/>
      </xdr:nvSpPr>
      <xdr:spPr>
        <a:xfrm>
          <a:off x="5581650" y="276225"/>
          <a:ext cx="1440000" cy="345600"/>
        </a:xfrm>
        <a:prstGeom prst="roundRect">
          <a:avLst/>
        </a:prstGeom>
        <a:solidFill>
          <a:schemeClr val="accent6">
            <a:lumMod val="40000"/>
            <a:lumOff val="60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s-CO" sz="1400">
              <a:solidFill>
                <a:schemeClr val="tx1"/>
              </a:solidFill>
            </a:rPr>
            <a:t>Prejudiciales</a:t>
          </a:r>
        </a:p>
      </xdr:txBody>
    </xdr:sp>
    <xdr:clientData/>
  </xdr:twoCellAnchor>
  <xdr:twoCellAnchor>
    <xdr:from>
      <xdr:col>4</xdr:col>
      <xdr:colOff>1695450</xdr:colOff>
      <xdr:row>1</xdr:row>
      <xdr:rowOff>85725</xdr:rowOff>
    </xdr:from>
    <xdr:to>
      <xdr:col>4</xdr:col>
      <xdr:colOff>3135450</xdr:colOff>
      <xdr:row>3</xdr:row>
      <xdr:rowOff>50325</xdr:rowOff>
    </xdr:to>
    <xdr:sp macro="" textlink="">
      <xdr:nvSpPr>
        <xdr:cNvPr id="9" name="Rectángulo: esquinas redondeadas 8">
          <a:hlinkClick xmlns:r="http://schemas.openxmlformats.org/officeDocument/2006/relationships" r:id="rId2"/>
          <a:extLst>
            <a:ext uri="{FF2B5EF4-FFF2-40B4-BE49-F238E27FC236}">
              <a16:creationId xmlns:a16="http://schemas.microsoft.com/office/drawing/2014/main" id="{9B57F36E-CDBC-4D62-9F51-AE2ADA5D60BC}"/>
            </a:ext>
          </a:extLst>
        </xdr:cNvPr>
        <xdr:cNvSpPr/>
      </xdr:nvSpPr>
      <xdr:spPr>
        <a:xfrm>
          <a:off x="7181850" y="276225"/>
          <a:ext cx="1440000" cy="345600"/>
        </a:xfrm>
        <a:prstGeom prst="roundRect">
          <a:avLst/>
        </a:prstGeom>
        <a:solidFill>
          <a:schemeClr val="accent6">
            <a:lumMod val="40000"/>
            <a:lumOff val="60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s-CO" sz="1400">
              <a:solidFill>
                <a:schemeClr val="tx1"/>
              </a:solidFill>
            </a:rPr>
            <a:t>Arbitrales</a:t>
          </a:r>
        </a:p>
      </xdr:txBody>
    </xdr:sp>
    <xdr:clientData/>
  </xdr:twoCellAnchor>
  <xdr:twoCellAnchor>
    <xdr:from>
      <xdr:col>1</xdr:col>
      <xdr:colOff>1609725</xdr:colOff>
      <xdr:row>1</xdr:row>
      <xdr:rowOff>85725</xdr:rowOff>
    </xdr:from>
    <xdr:to>
      <xdr:col>3</xdr:col>
      <xdr:colOff>154125</xdr:colOff>
      <xdr:row>3</xdr:row>
      <xdr:rowOff>50325</xdr:rowOff>
    </xdr:to>
    <xdr:sp macro="" textlink="">
      <xdr:nvSpPr>
        <xdr:cNvPr id="10" name="Rectángulo: esquinas redondeadas 9">
          <a:hlinkClick xmlns:r="http://schemas.openxmlformats.org/officeDocument/2006/relationships" r:id="rId3"/>
          <a:extLst>
            <a:ext uri="{FF2B5EF4-FFF2-40B4-BE49-F238E27FC236}">
              <a16:creationId xmlns:a16="http://schemas.microsoft.com/office/drawing/2014/main" id="{266637D4-7F2F-4052-9527-4AC105CEF1EE}"/>
            </a:ext>
          </a:extLst>
        </xdr:cNvPr>
        <xdr:cNvSpPr/>
      </xdr:nvSpPr>
      <xdr:spPr>
        <a:xfrm>
          <a:off x="2371725" y="276225"/>
          <a:ext cx="1440000" cy="345600"/>
        </a:xfrm>
        <a:prstGeom prst="roundRect">
          <a:avLst/>
        </a:prstGeom>
        <a:solidFill>
          <a:schemeClr val="accent6">
            <a:lumMod val="40000"/>
            <a:lumOff val="60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s-CO" sz="1400" baseline="0">
              <a:solidFill>
                <a:schemeClr val="tx1"/>
              </a:solidFill>
            </a:rPr>
            <a:t>Judiciales</a:t>
          </a:r>
          <a:endParaRPr lang="es-CO" sz="1400">
            <a:solidFill>
              <a:schemeClr val="tx1"/>
            </a:solidFill>
          </a:endParaRPr>
        </a:p>
      </xdr:txBody>
    </xdr:sp>
    <xdr:clientData/>
  </xdr:twoCellAnchor>
  <xdr:twoCellAnchor>
    <xdr:from>
      <xdr:col>5</xdr:col>
      <xdr:colOff>257175</xdr:colOff>
      <xdr:row>1</xdr:row>
      <xdr:rowOff>123825</xdr:rowOff>
    </xdr:from>
    <xdr:to>
      <xdr:col>5</xdr:col>
      <xdr:colOff>1697175</xdr:colOff>
      <xdr:row>3</xdr:row>
      <xdr:rowOff>88425</xdr:rowOff>
    </xdr:to>
    <xdr:sp macro="" textlink="">
      <xdr:nvSpPr>
        <xdr:cNvPr id="11" name="Rectángulo: esquinas redondeadas 10">
          <a:hlinkClick xmlns:r="http://schemas.openxmlformats.org/officeDocument/2006/relationships" r:id="rId4"/>
          <a:extLst>
            <a:ext uri="{FF2B5EF4-FFF2-40B4-BE49-F238E27FC236}">
              <a16:creationId xmlns:a16="http://schemas.microsoft.com/office/drawing/2014/main" id="{5B936FB9-EEA3-4AF2-9F42-D0847D220075}"/>
            </a:ext>
          </a:extLst>
        </xdr:cNvPr>
        <xdr:cNvSpPr/>
      </xdr:nvSpPr>
      <xdr:spPr>
        <a:xfrm>
          <a:off x="9972675" y="314325"/>
          <a:ext cx="1440000" cy="345600"/>
        </a:xfrm>
        <a:prstGeom prst="roundRect">
          <a:avLst/>
        </a:prstGeom>
        <a:solidFill>
          <a:schemeClr val="accent6">
            <a:lumMod val="7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s-CO" sz="1400">
              <a:solidFill>
                <a:schemeClr val="bg1"/>
              </a:solidFill>
            </a:rPr>
            <a:t>Ir a inicio</a:t>
          </a:r>
        </a:p>
      </xdr:txBody>
    </xdr:sp>
    <xdr:clientData/>
  </xdr:twoCellAnchor>
  <xdr:twoCellAnchor>
    <xdr:from>
      <xdr:col>1</xdr:col>
      <xdr:colOff>28575</xdr:colOff>
      <xdr:row>1</xdr:row>
      <xdr:rowOff>85725</xdr:rowOff>
    </xdr:from>
    <xdr:to>
      <xdr:col>1</xdr:col>
      <xdr:colOff>1468575</xdr:colOff>
      <xdr:row>3</xdr:row>
      <xdr:rowOff>50325</xdr:rowOff>
    </xdr:to>
    <xdr:sp macro="" textlink="">
      <xdr:nvSpPr>
        <xdr:cNvPr id="12" name="Rectángulo: esquinas redondeadas 11">
          <a:hlinkClick xmlns:r="http://schemas.openxmlformats.org/officeDocument/2006/relationships" r:id="rId5"/>
          <a:extLst>
            <a:ext uri="{FF2B5EF4-FFF2-40B4-BE49-F238E27FC236}">
              <a16:creationId xmlns:a16="http://schemas.microsoft.com/office/drawing/2014/main" id="{7A028041-1A1C-44D0-B77D-E925300D0E5C}"/>
            </a:ext>
          </a:extLst>
        </xdr:cNvPr>
        <xdr:cNvSpPr/>
      </xdr:nvSpPr>
      <xdr:spPr>
        <a:xfrm>
          <a:off x="790575" y="276225"/>
          <a:ext cx="1440000" cy="345600"/>
        </a:xfrm>
        <a:prstGeom prst="roundRect">
          <a:avLst/>
        </a:prstGeom>
        <a:solidFill>
          <a:schemeClr val="accent6">
            <a:lumMod val="40000"/>
            <a:lumOff val="60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s-CO" sz="1400">
              <a:solidFill>
                <a:schemeClr val="tx1"/>
              </a:solidFill>
            </a:rPr>
            <a:t>Abogados</a:t>
          </a:r>
        </a:p>
      </xdr:txBody>
    </xdr:sp>
    <xdr:clientData/>
  </xdr:twoCellAnchor>
  <xdr:twoCellAnchor>
    <xdr:from>
      <xdr:col>3</xdr:col>
      <xdr:colOff>323850</xdr:colOff>
      <xdr:row>1</xdr:row>
      <xdr:rowOff>85725</xdr:rowOff>
    </xdr:from>
    <xdr:to>
      <xdr:col>3</xdr:col>
      <xdr:colOff>1763850</xdr:colOff>
      <xdr:row>3</xdr:row>
      <xdr:rowOff>50325</xdr:rowOff>
    </xdr:to>
    <xdr:sp macro="" textlink="">
      <xdr:nvSpPr>
        <xdr:cNvPr id="13" name="Rectángulo: esquinas redondeadas 12">
          <a:hlinkClick xmlns:r="http://schemas.openxmlformats.org/officeDocument/2006/relationships" r:id="rId6"/>
          <a:extLst>
            <a:ext uri="{FF2B5EF4-FFF2-40B4-BE49-F238E27FC236}">
              <a16:creationId xmlns:a16="http://schemas.microsoft.com/office/drawing/2014/main" id="{720246E6-5665-4CDC-AD25-2EA51D7E6820}"/>
            </a:ext>
          </a:extLst>
        </xdr:cNvPr>
        <xdr:cNvSpPr/>
      </xdr:nvSpPr>
      <xdr:spPr>
        <a:xfrm>
          <a:off x="3981450" y="276225"/>
          <a:ext cx="1440000" cy="345600"/>
        </a:xfrm>
        <a:prstGeom prst="roundRect">
          <a:avLst/>
        </a:prstGeom>
        <a:solidFill>
          <a:schemeClr val="accent6">
            <a:lumMod val="40000"/>
            <a:lumOff val="60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s-CO" sz="1400">
              <a:solidFill>
                <a:schemeClr val="tx1"/>
              </a:solidFill>
            </a:rPr>
            <a:t>Pagos</a:t>
          </a: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5</xdr:col>
      <xdr:colOff>1438274</xdr:colOff>
      <xdr:row>2</xdr:row>
      <xdr:rowOff>19050</xdr:rowOff>
    </xdr:from>
    <xdr:to>
      <xdr:col>6</xdr:col>
      <xdr:colOff>449399</xdr:colOff>
      <xdr:row>3</xdr:row>
      <xdr:rowOff>152550</xdr:rowOff>
    </xdr:to>
    <xdr:sp macro="" textlink="">
      <xdr:nvSpPr>
        <xdr:cNvPr id="2" name="Rectángulo: esquinas redondeadas 1">
          <a:hlinkClick xmlns:r="http://schemas.openxmlformats.org/officeDocument/2006/relationships" r:id="rId1"/>
          <a:extLst>
            <a:ext uri="{FF2B5EF4-FFF2-40B4-BE49-F238E27FC236}">
              <a16:creationId xmlns:a16="http://schemas.microsoft.com/office/drawing/2014/main" id="{AB929932-1354-4CF5-BB7B-7FEA1B957825}"/>
            </a:ext>
          </a:extLst>
        </xdr:cNvPr>
        <xdr:cNvSpPr/>
      </xdr:nvSpPr>
      <xdr:spPr>
        <a:xfrm>
          <a:off x="6848474" y="409575"/>
          <a:ext cx="1440000" cy="324000"/>
        </a:xfrm>
        <a:prstGeom prst="roundRect">
          <a:avLst/>
        </a:prstGeom>
        <a:solidFill>
          <a:schemeClr val="accent6">
            <a:lumMod val="40000"/>
            <a:lumOff val="60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s-CO" sz="1400">
              <a:solidFill>
                <a:schemeClr val="tx1"/>
              </a:solidFill>
            </a:rPr>
            <a:t>Prejudiciales</a:t>
          </a:r>
        </a:p>
      </xdr:txBody>
    </xdr:sp>
    <xdr:clientData/>
  </xdr:twoCellAnchor>
  <xdr:twoCellAnchor>
    <xdr:from>
      <xdr:col>4</xdr:col>
      <xdr:colOff>276225</xdr:colOff>
      <xdr:row>2</xdr:row>
      <xdr:rowOff>19050</xdr:rowOff>
    </xdr:from>
    <xdr:to>
      <xdr:col>5</xdr:col>
      <xdr:colOff>1297125</xdr:colOff>
      <xdr:row>3</xdr:row>
      <xdr:rowOff>152550</xdr:rowOff>
    </xdr:to>
    <xdr:sp macro="" textlink="">
      <xdr:nvSpPr>
        <xdr:cNvPr id="3" name="Rectángulo: esquinas redondeadas 2">
          <a:hlinkClick xmlns:r="http://schemas.openxmlformats.org/officeDocument/2006/relationships" r:id="rId2"/>
          <a:extLst>
            <a:ext uri="{FF2B5EF4-FFF2-40B4-BE49-F238E27FC236}">
              <a16:creationId xmlns:a16="http://schemas.microsoft.com/office/drawing/2014/main" id="{792F481F-D124-448F-A9B5-427F21201D9D}"/>
            </a:ext>
          </a:extLst>
        </xdr:cNvPr>
        <xdr:cNvSpPr/>
      </xdr:nvSpPr>
      <xdr:spPr>
        <a:xfrm>
          <a:off x="5267325" y="409575"/>
          <a:ext cx="1440000" cy="324000"/>
        </a:xfrm>
        <a:prstGeom prst="roundRect">
          <a:avLst/>
        </a:prstGeom>
        <a:solidFill>
          <a:schemeClr val="accent6">
            <a:lumMod val="40000"/>
            <a:lumOff val="60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s-CO" sz="1400">
              <a:solidFill>
                <a:schemeClr val="tx1"/>
              </a:solidFill>
            </a:rPr>
            <a:t>Arbitrales</a:t>
          </a:r>
        </a:p>
      </xdr:txBody>
    </xdr:sp>
    <xdr:clientData/>
  </xdr:twoCellAnchor>
  <xdr:twoCellAnchor>
    <xdr:from>
      <xdr:col>2</xdr:col>
      <xdr:colOff>990599</xdr:colOff>
      <xdr:row>2</xdr:row>
      <xdr:rowOff>47625</xdr:rowOff>
    </xdr:from>
    <xdr:to>
      <xdr:col>2</xdr:col>
      <xdr:colOff>2430599</xdr:colOff>
      <xdr:row>3</xdr:row>
      <xdr:rowOff>181125</xdr:rowOff>
    </xdr:to>
    <xdr:sp macro="" textlink="">
      <xdr:nvSpPr>
        <xdr:cNvPr id="4" name="Rectángulo: esquinas redondeadas 3">
          <a:hlinkClick xmlns:r="http://schemas.openxmlformats.org/officeDocument/2006/relationships" r:id="rId3"/>
          <a:extLst>
            <a:ext uri="{FF2B5EF4-FFF2-40B4-BE49-F238E27FC236}">
              <a16:creationId xmlns:a16="http://schemas.microsoft.com/office/drawing/2014/main" id="{A48CE2A6-65F2-4F8D-9FDB-13DC5AAEF1BA}"/>
            </a:ext>
          </a:extLst>
        </xdr:cNvPr>
        <xdr:cNvSpPr/>
      </xdr:nvSpPr>
      <xdr:spPr>
        <a:xfrm>
          <a:off x="2009774" y="438150"/>
          <a:ext cx="1440000" cy="324000"/>
        </a:xfrm>
        <a:prstGeom prst="roundRect">
          <a:avLst/>
        </a:prstGeom>
        <a:solidFill>
          <a:schemeClr val="accent6">
            <a:lumMod val="40000"/>
            <a:lumOff val="60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s-CO" sz="1400" baseline="0">
              <a:solidFill>
                <a:schemeClr val="tx1"/>
              </a:solidFill>
            </a:rPr>
            <a:t>Judiciales</a:t>
          </a:r>
          <a:endParaRPr lang="es-CO" sz="1400">
            <a:solidFill>
              <a:schemeClr val="tx1"/>
            </a:solidFill>
          </a:endParaRPr>
        </a:p>
      </xdr:txBody>
    </xdr:sp>
    <xdr:clientData/>
  </xdr:twoCellAnchor>
  <xdr:twoCellAnchor>
    <xdr:from>
      <xdr:col>6</xdr:col>
      <xdr:colOff>590549</xdr:colOff>
      <xdr:row>2</xdr:row>
      <xdr:rowOff>28575</xdr:rowOff>
    </xdr:from>
    <xdr:to>
      <xdr:col>7</xdr:col>
      <xdr:colOff>420824</xdr:colOff>
      <xdr:row>3</xdr:row>
      <xdr:rowOff>162075</xdr:rowOff>
    </xdr:to>
    <xdr:sp macro="" textlink="">
      <xdr:nvSpPr>
        <xdr:cNvPr id="5" name="Rectángulo: esquinas redondeadas 4">
          <a:hlinkClick xmlns:r="http://schemas.openxmlformats.org/officeDocument/2006/relationships" r:id="rId4"/>
          <a:extLst>
            <a:ext uri="{FF2B5EF4-FFF2-40B4-BE49-F238E27FC236}">
              <a16:creationId xmlns:a16="http://schemas.microsoft.com/office/drawing/2014/main" id="{DC7631A3-BA7F-49C3-90DF-3541CFE9AB00}"/>
            </a:ext>
          </a:extLst>
        </xdr:cNvPr>
        <xdr:cNvSpPr/>
      </xdr:nvSpPr>
      <xdr:spPr>
        <a:xfrm>
          <a:off x="8429624" y="419100"/>
          <a:ext cx="1440000" cy="324000"/>
        </a:xfrm>
        <a:prstGeom prst="roundRect">
          <a:avLst/>
        </a:prstGeom>
        <a:solidFill>
          <a:schemeClr val="accent6">
            <a:lumMod val="7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s-CO" sz="1400">
              <a:solidFill>
                <a:schemeClr val="bg1"/>
              </a:solidFill>
            </a:rPr>
            <a:t>Ir a inicio</a:t>
          </a:r>
        </a:p>
      </xdr:txBody>
    </xdr:sp>
    <xdr:clientData/>
  </xdr:twoCellAnchor>
  <xdr:twoCellAnchor>
    <xdr:from>
      <xdr:col>1</xdr:col>
      <xdr:colOff>123825</xdr:colOff>
      <xdr:row>2</xdr:row>
      <xdr:rowOff>28575</xdr:rowOff>
    </xdr:from>
    <xdr:to>
      <xdr:col>2</xdr:col>
      <xdr:colOff>801825</xdr:colOff>
      <xdr:row>3</xdr:row>
      <xdr:rowOff>162075</xdr:rowOff>
    </xdr:to>
    <xdr:sp macro="" textlink="">
      <xdr:nvSpPr>
        <xdr:cNvPr id="6" name="Rectángulo: esquinas redondeadas 5">
          <a:hlinkClick xmlns:r="http://schemas.openxmlformats.org/officeDocument/2006/relationships" r:id="rId5"/>
          <a:extLst>
            <a:ext uri="{FF2B5EF4-FFF2-40B4-BE49-F238E27FC236}">
              <a16:creationId xmlns:a16="http://schemas.microsoft.com/office/drawing/2014/main" id="{74972ECD-BC1B-45B6-8D73-0373FCB4D4BD}"/>
            </a:ext>
          </a:extLst>
        </xdr:cNvPr>
        <xdr:cNvSpPr/>
      </xdr:nvSpPr>
      <xdr:spPr>
        <a:xfrm>
          <a:off x="381000" y="419100"/>
          <a:ext cx="1440000" cy="324000"/>
        </a:xfrm>
        <a:prstGeom prst="roundRect">
          <a:avLst/>
        </a:prstGeom>
        <a:solidFill>
          <a:schemeClr val="accent6">
            <a:lumMod val="40000"/>
            <a:lumOff val="60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s-CO" sz="1400">
              <a:solidFill>
                <a:schemeClr val="tx1"/>
              </a:solidFill>
            </a:rPr>
            <a:t>Usuarios</a:t>
          </a:r>
        </a:p>
      </xdr:txBody>
    </xdr:sp>
    <xdr:clientData/>
  </xdr:twoCellAnchor>
  <xdr:twoCellAnchor>
    <xdr:from>
      <xdr:col>3</xdr:col>
      <xdr:colOff>57149</xdr:colOff>
      <xdr:row>2</xdr:row>
      <xdr:rowOff>38100</xdr:rowOff>
    </xdr:from>
    <xdr:to>
      <xdr:col>4</xdr:col>
      <xdr:colOff>106499</xdr:colOff>
      <xdr:row>3</xdr:row>
      <xdr:rowOff>171600</xdr:rowOff>
    </xdr:to>
    <xdr:sp macro="" textlink="">
      <xdr:nvSpPr>
        <xdr:cNvPr id="7" name="Rectángulo: esquinas redondeadas 6">
          <a:hlinkClick xmlns:r="http://schemas.openxmlformats.org/officeDocument/2006/relationships" r:id="rId6"/>
          <a:extLst>
            <a:ext uri="{FF2B5EF4-FFF2-40B4-BE49-F238E27FC236}">
              <a16:creationId xmlns:a16="http://schemas.microsoft.com/office/drawing/2014/main" id="{4E6AEA95-5FFC-485A-BA6F-07EEF53758BB}"/>
            </a:ext>
          </a:extLst>
        </xdr:cNvPr>
        <xdr:cNvSpPr/>
      </xdr:nvSpPr>
      <xdr:spPr>
        <a:xfrm>
          <a:off x="3657599" y="428625"/>
          <a:ext cx="1440000" cy="324000"/>
        </a:xfrm>
        <a:prstGeom prst="roundRect">
          <a:avLst/>
        </a:prstGeom>
        <a:solidFill>
          <a:schemeClr val="accent6">
            <a:lumMod val="40000"/>
            <a:lumOff val="60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s-CO" sz="1400">
              <a:solidFill>
                <a:schemeClr val="tx1"/>
              </a:solidFill>
            </a:rPr>
            <a:t>Pagos</a:t>
          </a:r>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5</xdr:col>
      <xdr:colOff>1924049</xdr:colOff>
      <xdr:row>2</xdr:row>
      <xdr:rowOff>28575</xdr:rowOff>
    </xdr:from>
    <xdr:to>
      <xdr:col>5</xdr:col>
      <xdr:colOff>3364049</xdr:colOff>
      <xdr:row>3</xdr:row>
      <xdr:rowOff>162075</xdr:rowOff>
    </xdr:to>
    <xdr:sp macro="" textlink="">
      <xdr:nvSpPr>
        <xdr:cNvPr id="2" name="Rectángulo: esquinas redondeadas 1">
          <a:hlinkClick xmlns:r="http://schemas.openxmlformats.org/officeDocument/2006/relationships" r:id="rId1"/>
          <a:extLst>
            <a:ext uri="{FF2B5EF4-FFF2-40B4-BE49-F238E27FC236}">
              <a16:creationId xmlns:a16="http://schemas.microsoft.com/office/drawing/2014/main" id="{AE7BD768-FD4D-4421-9177-DBDC698FCAAC}"/>
            </a:ext>
          </a:extLst>
        </xdr:cNvPr>
        <xdr:cNvSpPr/>
      </xdr:nvSpPr>
      <xdr:spPr>
        <a:xfrm>
          <a:off x="7172324" y="419100"/>
          <a:ext cx="1440000" cy="324000"/>
        </a:xfrm>
        <a:prstGeom prst="roundRect">
          <a:avLst/>
        </a:prstGeom>
        <a:solidFill>
          <a:schemeClr val="accent6">
            <a:lumMod val="40000"/>
            <a:lumOff val="60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s-CO" sz="1400">
              <a:solidFill>
                <a:schemeClr val="tx1"/>
              </a:solidFill>
            </a:rPr>
            <a:t>Prejudiciales</a:t>
          </a:r>
        </a:p>
      </xdr:txBody>
    </xdr:sp>
    <xdr:clientData/>
  </xdr:twoCellAnchor>
  <xdr:twoCellAnchor>
    <xdr:from>
      <xdr:col>5</xdr:col>
      <xdr:colOff>314325</xdr:colOff>
      <xdr:row>2</xdr:row>
      <xdr:rowOff>38100</xdr:rowOff>
    </xdr:from>
    <xdr:to>
      <xdr:col>5</xdr:col>
      <xdr:colOff>1754325</xdr:colOff>
      <xdr:row>3</xdr:row>
      <xdr:rowOff>171600</xdr:rowOff>
    </xdr:to>
    <xdr:sp macro="" textlink="">
      <xdr:nvSpPr>
        <xdr:cNvPr id="3" name="Rectángulo: esquinas redondeadas 2">
          <a:hlinkClick xmlns:r="http://schemas.openxmlformats.org/officeDocument/2006/relationships" r:id="rId2"/>
          <a:extLst>
            <a:ext uri="{FF2B5EF4-FFF2-40B4-BE49-F238E27FC236}">
              <a16:creationId xmlns:a16="http://schemas.microsoft.com/office/drawing/2014/main" id="{16DAEE14-B062-4020-A2A8-D70F565098FF}"/>
            </a:ext>
          </a:extLst>
        </xdr:cNvPr>
        <xdr:cNvSpPr/>
      </xdr:nvSpPr>
      <xdr:spPr>
        <a:xfrm>
          <a:off x="5562600" y="428625"/>
          <a:ext cx="1440000" cy="324000"/>
        </a:xfrm>
        <a:prstGeom prst="roundRect">
          <a:avLst/>
        </a:prstGeom>
        <a:solidFill>
          <a:schemeClr val="accent6">
            <a:lumMod val="40000"/>
            <a:lumOff val="60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s-CO" sz="1400">
              <a:solidFill>
                <a:schemeClr val="tx1"/>
              </a:solidFill>
            </a:rPr>
            <a:t>Arbitrales</a:t>
          </a:r>
        </a:p>
      </xdr:txBody>
    </xdr:sp>
    <xdr:clientData/>
  </xdr:twoCellAnchor>
  <xdr:twoCellAnchor>
    <xdr:from>
      <xdr:col>2</xdr:col>
      <xdr:colOff>1266824</xdr:colOff>
      <xdr:row>2</xdr:row>
      <xdr:rowOff>57150</xdr:rowOff>
    </xdr:from>
    <xdr:to>
      <xdr:col>2</xdr:col>
      <xdr:colOff>2706824</xdr:colOff>
      <xdr:row>4</xdr:row>
      <xdr:rowOff>150</xdr:rowOff>
    </xdr:to>
    <xdr:sp macro="" textlink="">
      <xdr:nvSpPr>
        <xdr:cNvPr id="4" name="Rectángulo: esquinas redondeadas 3">
          <a:hlinkClick xmlns:r="http://schemas.openxmlformats.org/officeDocument/2006/relationships" r:id="rId3"/>
          <a:extLst>
            <a:ext uri="{FF2B5EF4-FFF2-40B4-BE49-F238E27FC236}">
              <a16:creationId xmlns:a16="http://schemas.microsoft.com/office/drawing/2014/main" id="{3A695291-5DD1-4FFB-BA8D-8EFD959FD777}"/>
            </a:ext>
          </a:extLst>
        </xdr:cNvPr>
        <xdr:cNvSpPr/>
      </xdr:nvSpPr>
      <xdr:spPr>
        <a:xfrm>
          <a:off x="2285999" y="447675"/>
          <a:ext cx="1440000" cy="324000"/>
        </a:xfrm>
        <a:prstGeom prst="roundRect">
          <a:avLst/>
        </a:prstGeom>
        <a:solidFill>
          <a:schemeClr val="accent6">
            <a:lumMod val="40000"/>
            <a:lumOff val="60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s-CO" sz="1400" baseline="0">
              <a:solidFill>
                <a:schemeClr val="tx1"/>
              </a:solidFill>
            </a:rPr>
            <a:t>Abogados</a:t>
          </a:r>
          <a:endParaRPr lang="es-CO" sz="1400">
            <a:solidFill>
              <a:schemeClr val="tx1"/>
            </a:solidFill>
          </a:endParaRPr>
        </a:p>
      </xdr:txBody>
    </xdr:sp>
    <xdr:clientData/>
  </xdr:twoCellAnchor>
  <xdr:twoCellAnchor>
    <xdr:from>
      <xdr:col>6</xdr:col>
      <xdr:colOff>123824</xdr:colOff>
      <xdr:row>2</xdr:row>
      <xdr:rowOff>19050</xdr:rowOff>
    </xdr:from>
    <xdr:to>
      <xdr:col>7</xdr:col>
      <xdr:colOff>811349</xdr:colOff>
      <xdr:row>3</xdr:row>
      <xdr:rowOff>152550</xdr:rowOff>
    </xdr:to>
    <xdr:sp macro="" textlink="">
      <xdr:nvSpPr>
        <xdr:cNvPr id="5" name="Rectángulo: esquinas redondeadas 4">
          <a:hlinkClick xmlns:r="http://schemas.openxmlformats.org/officeDocument/2006/relationships" r:id="rId4"/>
          <a:extLst>
            <a:ext uri="{FF2B5EF4-FFF2-40B4-BE49-F238E27FC236}">
              <a16:creationId xmlns:a16="http://schemas.microsoft.com/office/drawing/2014/main" id="{A38DC371-40C2-4A29-9CEB-A9FC8940FDAB}"/>
            </a:ext>
          </a:extLst>
        </xdr:cNvPr>
        <xdr:cNvSpPr/>
      </xdr:nvSpPr>
      <xdr:spPr>
        <a:xfrm>
          <a:off x="8848724" y="409575"/>
          <a:ext cx="1440000" cy="324000"/>
        </a:xfrm>
        <a:prstGeom prst="roundRect">
          <a:avLst/>
        </a:prstGeom>
        <a:solidFill>
          <a:schemeClr val="accent6">
            <a:lumMod val="7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s-CO" sz="1400">
              <a:solidFill>
                <a:schemeClr val="bg1"/>
              </a:solidFill>
            </a:rPr>
            <a:t>Ir a inicio</a:t>
          </a:r>
        </a:p>
      </xdr:txBody>
    </xdr:sp>
    <xdr:clientData/>
  </xdr:twoCellAnchor>
  <xdr:twoCellAnchor>
    <xdr:from>
      <xdr:col>1</xdr:col>
      <xdr:colOff>381000</xdr:colOff>
      <xdr:row>2</xdr:row>
      <xdr:rowOff>66675</xdr:rowOff>
    </xdr:from>
    <xdr:to>
      <xdr:col>2</xdr:col>
      <xdr:colOff>1059000</xdr:colOff>
      <xdr:row>4</xdr:row>
      <xdr:rowOff>9675</xdr:rowOff>
    </xdr:to>
    <xdr:sp macro="" textlink="">
      <xdr:nvSpPr>
        <xdr:cNvPr id="6" name="Rectángulo: esquinas redondeadas 5">
          <a:hlinkClick xmlns:r="http://schemas.openxmlformats.org/officeDocument/2006/relationships" r:id="rId5"/>
          <a:extLst>
            <a:ext uri="{FF2B5EF4-FFF2-40B4-BE49-F238E27FC236}">
              <a16:creationId xmlns:a16="http://schemas.microsoft.com/office/drawing/2014/main" id="{D19A0C14-F8BF-429B-ADCB-F41AA45C264F}"/>
            </a:ext>
          </a:extLst>
        </xdr:cNvPr>
        <xdr:cNvSpPr/>
      </xdr:nvSpPr>
      <xdr:spPr>
        <a:xfrm>
          <a:off x="638175" y="457200"/>
          <a:ext cx="1440000" cy="324000"/>
        </a:xfrm>
        <a:prstGeom prst="roundRect">
          <a:avLst/>
        </a:prstGeom>
        <a:solidFill>
          <a:schemeClr val="accent6">
            <a:lumMod val="40000"/>
            <a:lumOff val="60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s-CO" sz="1400">
              <a:solidFill>
                <a:schemeClr val="tx1"/>
              </a:solidFill>
            </a:rPr>
            <a:t>Usuarios</a:t>
          </a:r>
        </a:p>
      </xdr:txBody>
    </xdr:sp>
    <xdr:clientData/>
  </xdr:twoCellAnchor>
  <xdr:twoCellAnchor>
    <xdr:from>
      <xdr:col>2</xdr:col>
      <xdr:colOff>2924174</xdr:colOff>
      <xdr:row>2</xdr:row>
      <xdr:rowOff>47625</xdr:rowOff>
    </xdr:from>
    <xdr:to>
      <xdr:col>5</xdr:col>
      <xdr:colOff>135074</xdr:colOff>
      <xdr:row>3</xdr:row>
      <xdr:rowOff>181125</xdr:rowOff>
    </xdr:to>
    <xdr:sp macro="" textlink="">
      <xdr:nvSpPr>
        <xdr:cNvPr id="7" name="Rectángulo: esquinas redondeadas 6">
          <a:hlinkClick xmlns:r="http://schemas.openxmlformats.org/officeDocument/2006/relationships" r:id="rId6"/>
          <a:extLst>
            <a:ext uri="{FF2B5EF4-FFF2-40B4-BE49-F238E27FC236}">
              <a16:creationId xmlns:a16="http://schemas.microsoft.com/office/drawing/2014/main" id="{FE5D590D-DCCB-4A8F-9D8E-336034E5C955}"/>
            </a:ext>
          </a:extLst>
        </xdr:cNvPr>
        <xdr:cNvSpPr/>
      </xdr:nvSpPr>
      <xdr:spPr>
        <a:xfrm>
          <a:off x="3943349" y="438150"/>
          <a:ext cx="1440000" cy="324000"/>
        </a:xfrm>
        <a:prstGeom prst="roundRect">
          <a:avLst/>
        </a:prstGeom>
        <a:solidFill>
          <a:schemeClr val="accent6">
            <a:lumMod val="40000"/>
            <a:lumOff val="60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s-CO" sz="1400">
              <a:solidFill>
                <a:schemeClr val="tx1"/>
              </a:solidFill>
            </a:rPr>
            <a:t>Pagos</a:t>
          </a:r>
        </a:p>
      </xdr:txBody>
    </xdr:sp>
    <xdr:clientData/>
  </xdr:twoCellAnchor>
</xdr:wsDr>
</file>

<file path=xl/drawings/drawing5.xml><?xml version="1.0" encoding="utf-8"?>
<xdr:wsDr xmlns:xdr="http://schemas.openxmlformats.org/drawingml/2006/spreadsheetDrawing" xmlns:a="http://schemas.openxmlformats.org/drawingml/2006/main">
  <xdr:twoCellAnchor>
    <xdr:from>
      <xdr:col>5</xdr:col>
      <xdr:colOff>1438274</xdr:colOff>
      <xdr:row>2</xdr:row>
      <xdr:rowOff>19050</xdr:rowOff>
    </xdr:from>
    <xdr:to>
      <xdr:col>6</xdr:col>
      <xdr:colOff>449399</xdr:colOff>
      <xdr:row>3</xdr:row>
      <xdr:rowOff>152550</xdr:rowOff>
    </xdr:to>
    <xdr:sp macro="" textlink="">
      <xdr:nvSpPr>
        <xdr:cNvPr id="2" name="Rectángulo: esquinas redondeadas 1">
          <a:hlinkClick xmlns:r="http://schemas.openxmlformats.org/officeDocument/2006/relationships" r:id="rId1"/>
          <a:extLst>
            <a:ext uri="{FF2B5EF4-FFF2-40B4-BE49-F238E27FC236}">
              <a16:creationId xmlns:a16="http://schemas.microsoft.com/office/drawing/2014/main" id="{4D0F5EF7-9EA2-4A8B-873E-9C515AEF074D}"/>
            </a:ext>
          </a:extLst>
        </xdr:cNvPr>
        <xdr:cNvSpPr/>
      </xdr:nvSpPr>
      <xdr:spPr>
        <a:xfrm>
          <a:off x="6848474" y="409575"/>
          <a:ext cx="1440000" cy="324000"/>
        </a:xfrm>
        <a:prstGeom prst="roundRect">
          <a:avLst/>
        </a:prstGeom>
        <a:solidFill>
          <a:schemeClr val="accent6">
            <a:lumMod val="40000"/>
            <a:lumOff val="60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s-CO" sz="1400">
              <a:solidFill>
                <a:schemeClr val="tx1"/>
              </a:solidFill>
            </a:rPr>
            <a:t>Abogados</a:t>
          </a:r>
        </a:p>
      </xdr:txBody>
    </xdr:sp>
    <xdr:clientData/>
  </xdr:twoCellAnchor>
  <xdr:twoCellAnchor>
    <xdr:from>
      <xdr:col>4</xdr:col>
      <xdr:colOff>276225</xdr:colOff>
      <xdr:row>2</xdr:row>
      <xdr:rowOff>19050</xdr:rowOff>
    </xdr:from>
    <xdr:to>
      <xdr:col>5</xdr:col>
      <xdr:colOff>1297125</xdr:colOff>
      <xdr:row>3</xdr:row>
      <xdr:rowOff>152550</xdr:rowOff>
    </xdr:to>
    <xdr:sp macro="" textlink="">
      <xdr:nvSpPr>
        <xdr:cNvPr id="3" name="Rectángulo: esquinas redondeadas 2">
          <a:hlinkClick xmlns:r="http://schemas.openxmlformats.org/officeDocument/2006/relationships" r:id="rId2"/>
          <a:extLst>
            <a:ext uri="{FF2B5EF4-FFF2-40B4-BE49-F238E27FC236}">
              <a16:creationId xmlns:a16="http://schemas.microsoft.com/office/drawing/2014/main" id="{020E335E-33A3-4D14-B759-A3B393177C26}"/>
            </a:ext>
          </a:extLst>
        </xdr:cNvPr>
        <xdr:cNvSpPr/>
      </xdr:nvSpPr>
      <xdr:spPr>
        <a:xfrm>
          <a:off x="5267325" y="409575"/>
          <a:ext cx="1440000" cy="324000"/>
        </a:xfrm>
        <a:prstGeom prst="roundRect">
          <a:avLst/>
        </a:prstGeom>
        <a:solidFill>
          <a:schemeClr val="accent6">
            <a:lumMod val="40000"/>
            <a:lumOff val="60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s-CO" sz="1400">
              <a:solidFill>
                <a:schemeClr val="tx1"/>
              </a:solidFill>
            </a:rPr>
            <a:t>Arbitrales</a:t>
          </a:r>
        </a:p>
      </xdr:txBody>
    </xdr:sp>
    <xdr:clientData/>
  </xdr:twoCellAnchor>
  <xdr:twoCellAnchor>
    <xdr:from>
      <xdr:col>2</xdr:col>
      <xdr:colOff>990599</xdr:colOff>
      <xdr:row>2</xdr:row>
      <xdr:rowOff>47625</xdr:rowOff>
    </xdr:from>
    <xdr:to>
      <xdr:col>2</xdr:col>
      <xdr:colOff>2430599</xdr:colOff>
      <xdr:row>3</xdr:row>
      <xdr:rowOff>181125</xdr:rowOff>
    </xdr:to>
    <xdr:sp macro="" textlink="">
      <xdr:nvSpPr>
        <xdr:cNvPr id="4" name="Rectángulo: esquinas redondeadas 3">
          <a:hlinkClick xmlns:r="http://schemas.openxmlformats.org/officeDocument/2006/relationships" r:id="rId3"/>
          <a:extLst>
            <a:ext uri="{FF2B5EF4-FFF2-40B4-BE49-F238E27FC236}">
              <a16:creationId xmlns:a16="http://schemas.microsoft.com/office/drawing/2014/main" id="{DCF7BA50-BD9F-4DC4-92A1-0BE7BF1C0D4A}"/>
            </a:ext>
          </a:extLst>
        </xdr:cNvPr>
        <xdr:cNvSpPr/>
      </xdr:nvSpPr>
      <xdr:spPr>
        <a:xfrm>
          <a:off x="2009774" y="438150"/>
          <a:ext cx="1440000" cy="324000"/>
        </a:xfrm>
        <a:prstGeom prst="roundRect">
          <a:avLst/>
        </a:prstGeom>
        <a:solidFill>
          <a:schemeClr val="accent6">
            <a:lumMod val="40000"/>
            <a:lumOff val="60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s-CO" sz="1400" baseline="0">
              <a:solidFill>
                <a:schemeClr val="tx1"/>
              </a:solidFill>
            </a:rPr>
            <a:t>Judiciales</a:t>
          </a:r>
          <a:endParaRPr lang="es-CO" sz="1400">
            <a:solidFill>
              <a:schemeClr val="tx1"/>
            </a:solidFill>
          </a:endParaRPr>
        </a:p>
      </xdr:txBody>
    </xdr:sp>
    <xdr:clientData/>
  </xdr:twoCellAnchor>
  <xdr:twoCellAnchor>
    <xdr:from>
      <xdr:col>6</xdr:col>
      <xdr:colOff>590549</xdr:colOff>
      <xdr:row>2</xdr:row>
      <xdr:rowOff>28575</xdr:rowOff>
    </xdr:from>
    <xdr:to>
      <xdr:col>7</xdr:col>
      <xdr:colOff>420824</xdr:colOff>
      <xdr:row>3</xdr:row>
      <xdr:rowOff>162075</xdr:rowOff>
    </xdr:to>
    <xdr:sp macro="" textlink="">
      <xdr:nvSpPr>
        <xdr:cNvPr id="5" name="Rectángulo: esquinas redondeadas 4">
          <a:hlinkClick xmlns:r="http://schemas.openxmlformats.org/officeDocument/2006/relationships" r:id="rId4"/>
          <a:extLst>
            <a:ext uri="{FF2B5EF4-FFF2-40B4-BE49-F238E27FC236}">
              <a16:creationId xmlns:a16="http://schemas.microsoft.com/office/drawing/2014/main" id="{EC22933C-CE88-4CD8-9948-7B7780A54BD9}"/>
            </a:ext>
          </a:extLst>
        </xdr:cNvPr>
        <xdr:cNvSpPr/>
      </xdr:nvSpPr>
      <xdr:spPr>
        <a:xfrm>
          <a:off x="8429624" y="419100"/>
          <a:ext cx="1440000" cy="324000"/>
        </a:xfrm>
        <a:prstGeom prst="roundRect">
          <a:avLst/>
        </a:prstGeom>
        <a:solidFill>
          <a:schemeClr val="accent6">
            <a:lumMod val="7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s-CO" sz="1400">
              <a:solidFill>
                <a:schemeClr val="bg1"/>
              </a:solidFill>
            </a:rPr>
            <a:t>Ir a inicio</a:t>
          </a:r>
        </a:p>
      </xdr:txBody>
    </xdr:sp>
    <xdr:clientData/>
  </xdr:twoCellAnchor>
  <xdr:twoCellAnchor>
    <xdr:from>
      <xdr:col>1</xdr:col>
      <xdr:colOff>123825</xdr:colOff>
      <xdr:row>2</xdr:row>
      <xdr:rowOff>28575</xdr:rowOff>
    </xdr:from>
    <xdr:to>
      <xdr:col>2</xdr:col>
      <xdr:colOff>801825</xdr:colOff>
      <xdr:row>3</xdr:row>
      <xdr:rowOff>162075</xdr:rowOff>
    </xdr:to>
    <xdr:sp macro="" textlink="">
      <xdr:nvSpPr>
        <xdr:cNvPr id="6" name="Rectángulo: esquinas redondeadas 5">
          <a:hlinkClick xmlns:r="http://schemas.openxmlformats.org/officeDocument/2006/relationships" r:id="rId5"/>
          <a:extLst>
            <a:ext uri="{FF2B5EF4-FFF2-40B4-BE49-F238E27FC236}">
              <a16:creationId xmlns:a16="http://schemas.microsoft.com/office/drawing/2014/main" id="{E76E0530-9FB4-4403-8D94-7CEA62A41E68}"/>
            </a:ext>
          </a:extLst>
        </xdr:cNvPr>
        <xdr:cNvSpPr/>
      </xdr:nvSpPr>
      <xdr:spPr>
        <a:xfrm>
          <a:off x="381000" y="419100"/>
          <a:ext cx="1440000" cy="324000"/>
        </a:xfrm>
        <a:prstGeom prst="roundRect">
          <a:avLst/>
        </a:prstGeom>
        <a:solidFill>
          <a:schemeClr val="accent6">
            <a:lumMod val="40000"/>
            <a:lumOff val="60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s-CO" sz="1400">
              <a:solidFill>
                <a:schemeClr val="tx1"/>
              </a:solidFill>
            </a:rPr>
            <a:t>Usuarios</a:t>
          </a:r>
        </a:p>
      </xdr:txBody>
    </xdr:sp>
    <xdr:clientData/>
  </xdr:twoCellAnchor>
  <xdr:twoCellAnchor>
    <xdr:from>
      <xdr:col>3</xdr:col>
      <xdr:colOff>57149</xdr:colOff>
      <xdr:row>2</xdr:row>
      <xdr:rowOff>38100</xdr:rowOff>
    </xdr:from>
    <xdr:to>
      <xdr:col>4</xdr:col>
      <xdr:colOff>106499</xdr:colOff>
      <xdr:row>3</xdr:row>
      <xdr:rowOff>171600</xdr:rowOff>
    </xdr:to>
    <xdr:sp macro="" textlink="">
      <xdr:nvSpPr>
        <xdr:cNvPr id="7" name="Rectángulo: esquinas redondeadas 6">
          <a:hlinkClick xmlns:r="http://schemas.openxmlformats.org/officeDocument/2006/relationships" r:id="rId6"/>
          <a:extLst>
            <a:ext uri="{FF2B5EF4-FFF2-40B4-BE49-F238E27FC236}">
              <a16:creationId xmlns:a16="http://schemas.microsoft.com/office/drawing/2014/main" id="{56595194-6A0B-44E9-95A0-1D6271C247BF}"/>
            </a:ext>
          </a:extLst>
        </xdr:cNvPr>
        <xdr:cNvSpPr/>
      </xdr:nvSpPr>
      <xdr:spPr>
        <a:xfrm>
          <a:off x="3657599" y="428625"/>
          <a:ext cx="1440000" cy="324000"/>
        </a:xfrm>
        <a:prstGeom prst="roundRect">
          <a:avLst/>
        </a:prstGeom>
        <a:solidFill>
          <a:schemeClr val="accent6">
            <a:lumMod val="40000"/>
            <a:lumOff val="60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s-CO" sz="1400">
              <a:solidFill>
                <a:schemeClr val="tx1"/>
              </a:solidFill>
            </a:rPr>
            <a:t>Pagos</a:t>
          </a:r>
        </a:p>
      </xdr:txBody>
    </xdr:sp>
    <xdr:clientData/>
  </xdr:twoCellAnchor>
</xdr:wsDr>
</file>

<file path=xl/drawings/drawing6.xml><?xml version="1.0" encoding="utf-8"?>
<xdr:wsDr xmlns:xdr="http://schemas.openxmlformats.org/drawingml/2006/spreadsheetDrawing" xmlns:a="http://schemas.openxmlformats.org/drawingml/2006/main">
  <xdr:twoCellAnchor>
    <xdr:from>
      <xdr:col>5</xdr:col>
      <xdr:colOff>1438274</xdr:colOff>
      <xdr:row>2</xdr:row>
      <xdr:rowOff>19050</xdr:rowOff>
    </xdr:from>
    <xdr:to>
      <xdr:col>6</xdr:col>
      <xdr:colOff>449399</xdr:colOff>
      <xdr:row>3</xdr:row>
      <xdr:rowOff>152550</xdr:rowOff>
    </xdr:to>
    <xdr:sp macro="" textlink="">
      <xdr:nvSpPr>
        <xdr:cNvPr id="2" name="Rectángulo: esquinas redondeadas 1">
          <a:hlinkClick xmlns:r="http://schemas.openxmlformats.org/officeDocument/2006/relationships" r:id="rId1"/>
          <a:extLst>
            <a:ext uri="{FF2B5EF4-FFF2-40B4-BE49-F238E27FC236}">
              <a16:creationId xmlns:a16="http://schemas.microsoft.com/office/drawing/2014/main" id="{92B04ECD-0CEC-42E3-B145-59EB780B3CF1}"/>
            </a:ext>
          </a:extLst>
        </xdr:cNvPr>
        <xdr:cNvSpPr/>
      </xdr:nvSpPr>
      <xdr:spPr>
        <a:xfrm>
          <a:off x="6848474" y="409575"/>
          <a:ext cx="1440000" cy="324000"/>
        </a:xfrm>
        <a:prstGeom prst="roundRect">
          <a:avLst/>
        </a:prstGeom>
        <a:solidFill>
          <a:schemeClr val="accent6">
            <a:lumMod val="40000"/>
            <a:lumOff val="60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s-CO" sz="1400">
              <a:solidFill>
                <a:schemeClr val="tx1"/>
              </a:solidFill>
            </a:rPr>
            <a:t>Prejudiciales</a:t>
          </a:r>
        </a:p>
      </xdr:txBody>
    </xdr:sp>
    <xdr:clientData/>
  </xdr:twoCellAnchor>
  <xdr:twoCellAnchor>
    <xdr:from>
      <xdr:col>4</xdr:col>
      <xdr:colOff>276225</xdr:colOff>
      <xdr:row>2</xdr:row>
      <xdr:rowOff>19050</xdr:rowOff>
    </xdr:from>
    <xdr:to>
      <xdr:col>5</xdr:col>
      <xdr:colOff>1297125</xdr:colOff>
      <xdr:row>3</xdr:row>
      <xdr:rowOff>152550</xdr:rowOff>
    </xdr:to>
    <xdr:sp macro="" textlink="">
      <xdr:nvSpPr>
        <xdr:cNvPr id="3" name="Rectángulo: esquinas redondeadas 2">
          <a:hlinkClick xmlns:r="http://schemas.openxmlformats.org/officeDocument/2006/relationships" r:id="rId2"/>
          <a:extLst>
            <a:ext uri="{FF2B5EF4-FFF2-40B4-BE49-F238E27FC236}">
              <a16:creationId xmlns:a16="http://schemas.microsoft.com/office/drawing/2014/main" id="{B1F59FC8-0C0C-4332-860F-D6B518441040}"/>
            </a:ext>
          </a:extLst>
        </xdr:cNvPr>
        <xdr:cNvSpPr/>
      </xdr:nvSpPr>
      <xdr:spPr>
        <a:xfrm>
          <a:off x="5267325" y="409575"/>
          <a:ext cx="1440000" cy="324000"/>
        </a:xfrm>
        <a:prstGeom prst="roundRect">
          <a:avLst/>
        </a:prstGeom>
        <a:solidFill>
          <a:schemeClr val="accent6">
            <a:lumMod val="40000"/>
            <a:lumOff val="60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s-CO" sz="1400">
              <a:solidFill>
                <a:schemeClr val="tx1"/>
              </a:solidFill>
            </a:rPr>
            <a:t>Abogados</a:t>
          </a:r>
        </a:p>
      </xdr:txBody>
    </xdr:sp>
    <xdr:clientData/>
  </xdr:twoCellAnchor>
  <xdr:twoCellAnchor>
    <xdr:from>
      <xdr:col>2</xdr:col>
      <xdr:colOff>990599</xdr:colOff>
      <xdr:row>2</xdr:row>
      <xdr:rowOff>47625</xdr:rowOff>
    </xdr:from>
    <xdr:to>
      <xdr:col>2</xdr:col>
      <xdr:colOff>2430599</xdr:colOff>
      <xdr:row>3</xdr:row>
      <xdr:rowOff>181125</xdr:rowOff>
    </xdr:to>
    <xdr:sp macro="" textlink="">
      <xdr:nvSpPr>
        <xdr:cNvPr id="4" name="Rectángulo: esquinas redondeadas 3">
          <a:hlinkClick xmlns:r="http://schemas.openxmlformats.org/officeDocument/2006/relationships" r:id="rId3"/>
          <a:extLst>
            <a:ext uri="{FF2B5EF4-FFF2-40B4-BE49-F238E27FC236}">
              <a16:creationId xmlns:a16="http://schemas.microsoft.com/office/drawing/2014/main" id="{8E33B6DE-FFBF-4E4D-B96B-31CAFFC248D6}"/>
            </a:ext>
          </a:extLst>
        </xdr:cNvPr>
        <xdr:cNvSpPr/>
      </xdr:nvSpPr>
      <xdr:spPr>
        <a:xfrm>
          <a:off x="2009774" y="438150"/>
          <a:ext cx="1440000" cy="324000"/>
        </a:xfrm>
        <a:prstGeom prst="roundRect">
          <a:avLst/>
        </a:prstGeom>
        <a:solidFill>
          <a:schemeClr val="accent6">
            <a:lumMod val="40000"/>
            <a:lumOff val="60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s-CO" sz="1400" baseline="0">
              <a:solidFill>
                <a:schemeClr val="tx1"/>
              </a:solidFill>
            </a:rPr>
            <a:t>Judiciales</a:t>
          </a:r>
          <a:endParaRPr lang="es-CO" sz="1400">
            <a:solidFill>
              <a:schemeClr val="tx1"/>
            </a:solidFill>
          </a:endParaRPr>
        </a:p>
      </xdr:txBody>
    </xdr:sp>
    <xdr:clientData/>
  </xdr:twoCellAnchor>
  <xdr:twoCellAnchor>
    <xdr:from>
      <xdr:col>6</xdr:col>
      <xdr:colOff>590549</xdr:colOff>
      <xdr:row>2</xdr:row>
      <xdr:rowOff>28575</xdr:rowOff>
    </xdr:from>
    <xdr:to>
      <xdr:col>7</xdr:col>
      <xdr:colOff>420824</xdr:colOff>
      <xdr:row>3</xdr:row>
      <xdr:rowOff>162075</xdr:rowOff>
    </xdr:to>
    <xdr:sp macro="" textlink="">
      <xdr:nvSpPr>
        <xdr:cNvPr id="5" name="Rectángulo: esquinas redondeadas 4">
          <a:hlinkClick xmlns:r="http://schemas.openxmlformats.org/officeDocument/2006/relationships" r:id="rId4"/>
          <a:extLst>
            <a:ext uri="{FF2B5EF4-FFF2-40B4-BE49-F238E27FC236}">
              <a16:creationId xmlns:a16="http://schemas.microsoft.com/office/drawing/2014/main" id="{B203A722-9893-4800-A0CD-685870A05466}"/>
            </a:ext>
          </a:extLst>
        </xdr:cNvPr>
        <xdr:cNvSpPr/>
      </xdr:nvSpPr>
      <xdr:spPr>
        <a:xfrm>
          <a:off x="8429624" y="419100"/>
          <a:ext cx="1440000" cy="324000"/>
        </a:xfrm>
        <a:prstGeom prst="roundRect">
          <a:avLst/>
        </a:prstGeom>
        <a:solidFill>
          <a:schemeClr val="accent6">
            <a:lumMod val="7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s-CO" sz="1400">
              <a:solidFill>
                <a:schemeClr val="bg1"/>
              </a:solidFill>
            </a:rPr>
            <a:t>Ir a inicio</a:t>
          </a:r>
        </a:p>
      </xdr:txBody>
    </xdr:sp>
    <xdr:clientData/>
  </xdr:twoCellAnchor>
  <xdr:twoCellAnchor>
    <xdr:from>
      <xdr:col>1</xdr:col>
      <xdr:colOff>123825</xdr:colOff>
      <xdr:row>2</xdr:row>
      <xdr:rowOff>28575</xdr:rowOff>
    </xdr:from>
    <xdr:to>
      <xdr:col>2</xdr:col>
      <xdr:colOff>801825</xdr:colOff>
      <xdr:row>3</xdr:row>
      <xdr:rowOff>162075</xdr:rowOff>
    </xdr:to>
    <xdr:sp macro="" textlink="">
      <xdr:nvSpPr>
        <xdr:cNvPr id="6" name="Rectángulo: esquinas redondeadas 5">
          <a:hlinkClick xmlns:r="http://schemas.openxmlformats.org/officeDocument/2006/relationships" r:id="rId5"/>
          <a:extLst>
            <a:ext uri="{FF2B5EF4-FFF2-40B4-BE49-F238E27FC236}">
              <a16:creationId xmlns:a16="http://schemas.microsoft.com/office/drawing/2014/main" id="{9F53C0C0-05B7-44B4-A45D-7565FDE16B50}"/>
            </a:ext>
          </a:extLst>
        </xdr:cNvPr>
        <xdr:cNvSpPr/>
      </xdr:nvSpPr>
      <xdr:spPr>
        <a:xfrm>
          <a:off x="381000" y="419100"/>
          <a:ext cx="1440000" cy="324000"/>
        </a:xfrm>
        <a:prstGeom prst="roundRect">
          <a:avLst/>
        </a:prstGeom>
        <a:solidFill>
          <a:schemeClr val="accent6">
            <a:lumMod val="40000"/>
            <a:lumOff val="60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s-CO" sz="1400">
              <a:solidFill>
                <a:schemeClr val="tx1"/>
              </a:solidFill>
            </a:rPr>
            <a:t>Usuarios</a:t>
          </a:r>
        </a:p>
      </xdr:txBody>
    </xdr:sp>
    <xdr:clientData/>
  </xdr:twoCellAnchor>
  <xdr:twoCellAnchor>
    <xdr:from>
      <xdr:col>3</xdr:col>
      <xdr:colOff>57149</xdr:colOff>
      <xdr:row>2</xdr:row>
      <xdr:rowOff>38100</xdr:rowOff>
    </xdr:from>
    <xdr:to>
      <xdr:col>4</xdr:col>
      <xdr:colOff>106499</xdr:colOff>
      <xdr:row>3</xdr:row>
      <xdr:rowOff>171600</xdr:rowOff>
    </xdr:to>
    <xdr:sp macro="" textlink="">
      <xdr:nvSpPr>
        <xdr:cNvPr id="7" name="Rectángulo: esquinas redondeadas 6">
          <a:hlinkClick xmlns:r="http://schemas.openxmlformats.org/officeDocument/2006/relationships" r:id="rId6"/>
          <a:extLst>
            <a:ext uri="{FF2B5EF4-FFF2-40B4-BE49-F238E27FC236}">
              <a16:creationId xmlns:a16="http://schemas.microsoft.com/office/drawing/2014/main" id="{759DC2B8-8EBA-45CA-B392-44937B6A08D0}"/>
            </a:ext>
          </a:extLst>
        </xdr:cNvPr>
        <xdr:cNvSpPr/>
      </xdr:nvSpPr>
      <xdr:spPr>
        <a:xfrm>
          <a:off x="3657599" y="428625"/>
          <a:ext cx="1440000" cy="324000"/>
        </a:xfrm>
        <a:prstGeom prst="roundRect">
          <a:avLst/>
        </a:prstGeom>
        <a:solidFill>
          <a:schemeClr val="accent6">
            <a:lumMod val="40000"/>
            <a:lumOff val="60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s-CO" sz="1400">
              <a:solidFill>
                <a:schemeClr val="tx1"/>
              </a:solidFill>
            </a:rPr>
            <a:t>Pagos</a:t>
          </a: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5</xdr:col>
      <xdr:colOff>1438274</xdr:colOff>
      <xdr:row>2</xdr:row>
      <xdr:rowOff>19050</xdr:rowOff>
    </xdr:from>
    <xdr:to>
      <xdr:col>6</xdr:col>
      <xdr:colOff>449399</xdr:colOff>
      <xdr:row>3</xdr:row>
      <xdr:rowOff>152550</xdr:rowOff>
    </xdr:to>
    <xdr:sp macro="" textlink="">
      <xdr:nvSpPr>
        <xdr:cNvPr id="2" name="Rectángulo: esquinas redondeadas 1">
          <a:hlinkClick xmlns:r="http://schemas.openxmlformats.org/officeDocument/2006/relationships" r:id="rId1"/>
          <a:extLst>
            <a:ext uri="{FF2B5EF4-FFF2-40B4-BE49-F238E27FC236}">
              <a16:creationId xmlns:a16="http://schemas.microsoft.com/office/drawing/2014/main" id="{2CC77A45-427A-4F8A-8A3C-4175418635FE}"/>
            </a:ext>
          </a:extLst>
        </xdr:cNvPr>
        <xdr:cNvSpPr/>
      </xdr:nvSpPr>
      <xdr:spPr>
        <a:xfrm>
          <a:off x="6848474" y="409575"/>
          <a:ext cx="1440000" cy="324000"/>
        </a:xfrm>
        <a:prstGeom prst="roundRect">
          <a:avLst/>
        </a:prstGeom>
        <a:solidFill>
          <a:schemeClr val="accent6">
            <a:lumMod val="40000"/>
            <a:lumOff val="60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s-CO" sz="1400">
              <a:solidFill>
                <a:schemeClr val="tx1"/>
              </a:solidFill>
            </a:rPr>
            <a:t>Prejudiciales</a:t>
          </a:r>
        </a:p>
      </xdr:txBody>
    </xdr:sp>
    <xdr:clientData/>
  </xdr:twoCellAnchor>
  <xdr:twoCellAnchor>
    <xdr:from>
      <xdr:col>4</xdr:col>
      <xdr:colOff>276225</xdr:colOff>
      <xdr:row>2</xdr:row>
      <xdr:rowOff>19050</xdr:rowOff>
    </xdr:from>
    <xdr:to>
      <xdr:col>5</xdr:col>
      <xdr:colOff>1297125</xdr:colOff>
      <xdr:row>3</xdr:row>
      <xdr:rowOff>152550</xdr:rowOff>
    </xdr:to>
    <xdr:sp macro="" textlink="">
      <xdr:nvSpPr>
        <xdr:cNvPr id="3" name="Rectángulo: esquinas redondeadas 2">
          <a:hlinkClick xmlns:r="http://schemas.openxmlformats.org/officeDocument/2006/relationships" r:id="rId2"/>
          <a:extLst>
            <a:ext uri="{FF2B5EF4-FFF2-40B4-BE49-F238E27FC236}">
              <a16:creationId xmlns:a16="http://schemas.microsoft.com/office/drawing/2014/main" id="{18BD018B-7F83-4DAE-82D5-DC61A901F0F3}"/>
            </a:ext>
          </a:extLst>
        </xdr:cNvPr>
        <xdr:cNvSpPr/>
      </xdr:nvSpPr>
      <xdr:spPr>
        <a:xfrm>
          <a:off x="5267325" y="409575"/>
          <a:ext cx="1440000" cy="324000"/>
        </a:xfrm>
        <a:prstGeom prst="roundRect">
          <a:avLst/>
        </a:prstGeom>
        <a:solidFill>
          <a:schemeClr val="accent6">
            <a:lumMod val="40000"/>
            <a:lumOff val="60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s-CO" sz="1400">
              <a:solidFill>
                <a:schemeClr val="tx1"/>
              </a:solidFill>
            </a:rPr>
            <a:t>Arbitrales</a:t>
          </a:r>
        </a:p>
      </xdr:txBody>
    </xdr:sp>
    <xdr:clientData/>
  </xdr:twoCellAnchor>
  <xdr:twoCellAnchor>
    <xdr:from>
      <xdr:col>2</xdr:col>
      <xdr:colOff>990599</xdr:colOff>
      <xdr:row>2</xdr:row>
      <xdr:rowOff>47625</xdr:rowOff>
    </xdr:from>
    <xdr:to>
      <xdr:col>2</xdr:col>
      <xdr:colOff>2430599</xdr:colOff>
      <xdr:row>3</xdr:row>
      <xdr:rowOff>181125</xdr:rowOff>
    </xdr:to>
    <xdr:sp macro="" textlink="">
      <xdr:nvSpPr>
        <xdr:cNvPr id="4" name="Rectángulo: esquinas redondeadas 3">
          <a:hlinkClick xmlns:r="http://schemas.openxmlformats.org/officeDocument/2006/relationships" r:id="rId3"/>
          <a:extLst>
            <a:ext uri="{FF2B5EF4-FFF2-40B4-BE49-F238E27FC236}">
              <a16:creationId xmlns:a16="http://schemas.microsoft.com/office/drawing/2014/main" id="{C7B81333-7708-4DE4-8EBC-772D62DB6770}"/>
            </a:ext>
          </a:extLst>
        </xdr:cNvPr>
        <xdr:cNvSpPr/>
      </xdr:nvSpPr>
      <xdr:spPr>
        <a:xfrm>
          <a:off x="2009774" y="438150"/>
          <a:ext cx="1440000" cy="324000"/>
        </a:xfrm>
        <a:prstGeom prst="roundRect">
          <a:avLst/>
        </a:prstGeom>
        <a:solidFill>
          <a:schemeClr val="accent6">
            <a:lumMod val="40000"/>
            <a:lumOff val="60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s-CO" sz="1400" baseline="0">
              <a:solidFill>
                <a:schemeClr val="tx1"/>
              </a:solidFill>
            </a:rPr>
            <a:t>Judiciales</a:t>
          </a:r>
          <a:endParaRPr lang="es-CO" sz="1400">
            <a:solidFill>
              <a:schemeClr val="tx1"/>
            </a:solidFill>
          </a:endParaRPr>
        </a:p>
      </xdr:txBody>
    </xdr:sp>
    <xdr:clientData/>
  </xdr:twoCellAnchor>
  <xdr:twoCellAnchor>
    <xdr:from>
      <xdr:col>6</xdr:col>
      <xdr:colOff>590549</xdr:colOff>
      <xdr:row>2</xdr:row>
      <xdr:rowOff>28575</xdr:rowOff>
    </xdr:from>
    <xdr:to>
      <xdr:col>7</xdr:col>
      <xdr:colOff>420824</xdr:colOff>
      <xdr:row>3</xdr:row>
      <xdr:rowOff>162075</xdr:rowOff>
    </xdr:to>
    <xdr:sp macro="" textlink="">
      <xdr:nvSpPr>
        <xdr:cNvPr id="5" name="Rectángulo: esquinas redondeadas 4">
          <a:hlinkClick xmlns:r="http://schemas.openxmlformats.org/officeDocument/2006/relationships" r:id="rId4"/>
          <a:extLst>
            <a:ext uri="{FF2B5EF4-FFF2-40B4-BE49-F238E27FC236}">
              <a16:creationId xmlns:a16="http://schemas.microsoft.com/office/drawing/2014/main" id="{1E68CAEE-D6EC-476E-9C8F-9D3DD7AF1133}"/>
            </a:ext>
          </a:extLst>
        </xdr:cNvPr>
        <xdr:cNvSpPr/>
      </xdr:nvSpPr>
      <xdr:spPr>
        <a:xfrm>
          <a:off x="8429624" y="419100"/>
          <a:ext cx="1440000" cy="324000"/>
        </a:xfrm>
        <a:prstGeom prst="roundRect">
          <a:avLst/>
        </a:prstGeom>
        <a:solidFill>
          <a:schemeClr val="accent6">
            <a:lumMod val="7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s-CO" sz="1400">
              <a:solidFill>
                <a:schemeClr val="bg1"/>
              </a:solidFill>
            </a:rPr>
            <a:t>Ir a inicio</a:t>
          </a:r>
        </a:p>
      </xdr:txBody>
    </xdr:sp>
    <xdr:clientData/>
  </xdr:twoCellAnchor>
  <xdr:twoCellAnchor>
    <xdr:from>
      <xdr:col>1</xdr:col>
      <xdr:colOff>123825</xdr:colOff>
      <xdr:row>2</xdr:row>
      <xdr:rowOff>28575</xdr:rowOff>
    </xdr:from>
    <xdr:to>
      <xdr:col>2</xdr:col>
      <xdr:colOff>801825</xdr:colOff>
      <xdr:row>3</xdr:row>
      <xdr:rowOff>162075</xdr:rowOff>
    </xdr:to>
    <xdr:sp macro="" textlink="">
      <xdr:nvSpPr>
        <xdr:cNvPr id="6" name="Rectángulo: esquinas redondeadas 5">
          <a:hlinkClick xmlns:r="http://schemas.openxmlformats.org/officeDocument/2006/relationships" r:id="rId5"/>
          <a:extLst>
            <a:ext uri="{FF2B5EF4-FFF2-40B4-BE49-F238E27FC236}">
              <a16:creationId xmlns:a16="http://schemas.microsoft.com/office/drawing/2014/main" id="{1D5D93B2-79DF-4FE8-89AE-83131236828C}"/>
            </a:ext>
          </a:extLst>
        </xdr:cNvPr>
        <xdr:cNvSpPr/>
      </xdr:nvSpPr>
      <xdr:spPr>
        <a:xfrm>
          <a:off x="381000" y="419100"/>
          <a:ext cx="1440000" cy="324000"/>
        </a:xfrm>
        <a:prstGeom prst="roundRect">
          <a:avLst/>
        </a:prstGeom>
        <a:solidFill>
          <a:schemeClr val="accent6">
            <a:lumMod val="40000"/>
            <a:lumOff val="60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s-CO" sz="1400">
              <a:solidFill>
                <a:schemeClr val="tx1"/>
              </a:solidFill>
            </a:rPr>
            <a:t>Usuarios</a:t>
          </a:r>
        </a:p>
      </xdr:txBody>
    </xdr:sp>
    <xdr:clientData/>
  </xdr:twoCellAnchor>
  <xdr:twoCellAnchor>
    <xdr:from>
      <xdr:col>3</xdr:col>
      <xdr:colOff>57149</xdr:colOff>
      <xdr:row>2</xdr:row>
      <xdr:rowOff>38100</xdr:rowOff>
    </xdr:from>
    <xdr:to>
      <xdr:col>4</xdr:col>
      <xdr:colOff>106499</xdr:colOff>
      <xdr:row>3</xdr:row>
      <xdr:rowOff>171600</xdr:rowOff>
    </xdr:to>
    <xdr:sp macro="" textlink="">
      <xdr:nvSpPr>
        <xdr:cNvPr id="7" name="Rectángulo: esquinas redondeadas 6">
          <a:hlinkClick xmlns:r="http://schemas.openxmlformats.org/officeDocument/2006/relationships" r:id="rId6"/>
          <a:extLst>
            <a:ext uri="{FF2B5EF4-FFF2-40B4-BE49-F238E27FC236}">
              <a16:creationId xmlns:a16="http://schemas.microsoft.com/office/drawing/2014/main" id="{7F04F382-3C27-4803-9420-0DA7D2AC7F05}"/>
            </a:ext>
          </a:extLst>
        </xdr:cNvPr>
        <xdr:cNvSpPr/>
      </xdr:nvSpPr>
      <xdr:spPr>
        <a:xfrm>
          <a:off x="3657599" y="428625"/>
          <a:ext cx="1440000" cy="324000"/>
        </a:xfrm>
        <a:prstGeom prst="roundRect">
          <a:avLst/>
        </a:prstGeom>
        <a:solidFill>
          <a:schemeClr val="accent6">
            <a:lumMod val="40000"/>
            <a:lumOff val="60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s-CO" sz="1400">
              <a:solidFill>
                <a:schemeClr val="tx1"/>
              </a:solidFill>
            </a:rPr>
            <a:t>Abogados</a:t>
          </a:r>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5</xdr:col>
      <xdr:colOff>257175</xdr:colOff>
      <xdr:row>1</xdr:row>
      <xdr:rowOff>9525</xdr:rowOff>
    </xdr:from>
    <xdr:to>
      <xdr:col>6</xdr:col>
      <xdr:colOff>725625</xdr:colOff>
      <xdr:row>2</xdr:row>
      <xdr:rowOff>95400</xdr:rowOff>
    </xdr:to>
    <xdr:sp macro="" textlink="">
      <xdr:nvSpPr>
        <xdr:cNvPr id="2" name="Rectángulo: esquinas redondeadas 1">
          <a:hlinkClick xmlns:r="http://schemas.openxmlformats.org/officeDocument/2006/relationships" r:id="rId1"/>
          <a:extLst>
            <a:ext uri="{FF2B5EF4-FFF2-40B4-BE49-F238E27FC236}">
              <a16:creationId xmlns:a16="http://schemas.microsoft.com/office/drawing/2014/main" id="{BEC85F08-173E-4713-B5A6-72F06DDCAF2D}"/>
            </a:ext>
          </a:extLst>
        </xdr:cNvPr>
        <xdr:cNvSpPr/>
      </xdr:nvSpPr>
      <xdr:spPr>
        <a:xfrm>
          <a:off x="7153275" y="200025"/>
          <a:ext cx="1440000" cy="324000"/>
        </a:xfrm>
        <a:prstGeom prst="roundRect">
          <a:avLst/>
        </a:prstGeom>
        <a:solidFill>
          <a:schemeClr val="accent6">
            <a:lumMod val="7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s-CO" sz="1400">
              <a:solidFill>
                <a:schemeClr val="bg1"/>
              </a:solidFill>
            </a:rPr>
            <a:t>Ir a inicio</a:t>
          </a:r>
        </a:p>
      </xdr:txBody>
    </xdr:sp>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4.xml"/><Relationship Id="rId1" Type="http://schemas.openxmlformats.org/officeDocument/2006/relationships/printerSettings" Target="../printerSettings/printerSettings3.bin"/><Relationship Id="rId4" Type="http://schemas.openxmlformats.org/officeDocument/2006/relationships/comments" Target="../comments1.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4.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5.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6.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Hoja1"/>
  <dimension ref="B1:O18"/>
  <sheetViews>
    <sheetView showGridLines="0" workbookViewId="0">
      <selection activeCell="M33" sqref="M33"/>
    </sheetView>
  </sheetViews>
  <sheetFormatPr baseColWidth="10" defaultRowHeight="15" x14ac:dyDescent="0.25"/>
  <sheetData>
    <row r="1" spans="2:15" ht="15.75" thickBot="1" x14ac:dyDescent="0.3"/>
    <row r="2" spans="2:15" x14ac:dyDescent="0.25">
      <c r="B2" s="2"/>
      <c r="C2" s="3"/>
      <c r="D2" s="3"/>
      <c r="E2" s="3"/>
      <c r="F2" s="3"/>
      <c r="G2" s="3"/>
      <c r="H2" s="3"/>
      <c r="I2" s="3"/>
      <c r="J2" s="3"/>
      <c r="K2" s="3"/>
      <c r="L2" s="3"/>
      <c r="M2" s="3"/>
      <c r="N2" s="3"/>
      <c r="O2" s="4"/>
    </row>
    <row r="3" spans="2:15" ht="23.25" x14ac:dyDescent="0.35">
      <c r="B3" s="78" t="s">
        <v>72</v>
      </c>
      <c r="C3" s="79"/>
      <c r="D3" s="79"/>
      <c r="E3" s="79"/>
      <c r="F3" s="79"/>
      <c r="G3" s="79"/>
      <c r="H3" s="79"/>
      <c r="I3" s="79"/>
      <c r="J3" s="79"/>
      <c r="K3" s="79"/>
      <c r="L3" s="79"/>
      <c r="M3" s="79"/>
      <c r="N3" s="79"/>
      <c r="O3" s="80"/>
    </row>
    <row r="4" spans="2:15" ht="23.25" x14ac:dyDescent="0.35">
      <c r="B4" s="78" t="s">
        <v>11</v>
      </c>
      <c r="C4" s="79"/>
      <c r="D4" s="79"/>
      <c r="E4" s="79"/>
      <c r="F4" s="79"/>
      <c r="G4" s="79"/>
      <c r="H4" s="79"/>
      <c r="I4" s="79"/>
      <c r="J4" s="79"/>
      <c r="K4" s="79"/>
      <c r="L4" s="79"/>
      <c r="M4" s="79"/>
      <c r="N4" s="79"/>
      <c r="O4" s="80"/>
    </row>
    <row r="5" spans="2:15" x14ac:dyDescent="0.25">
      <c r="B5" s="5"/>
      <c r="O5" s="6"/>
    </row>
    <row r="6" spans="2:15" x14ac:dyDescent="0.25">
      <c r="B6" s="5"/>
      <c r="C6" s="81" t="s">
        <v>83</v>
      </c>
      <c r="D6" s="81"/>
      <c r="E6" s="81"/>
      <c r="F6" s="81"/>
      <c r="G6" s="81"/>
      <c r="H6" s="81"/>
      <c r="I6" s="81"/>
      <c r="J6" s="81"/>
      <c r="K6" s="81"/>
      <c r="L6" s="81"/>
      <c r="M6" s="81"/>
      <c r="N6" s="81"/>
      <c r="O6" s="6"/>
    </row>
    <row r="7" spans="2:15" x14ac:dyDescent="0.25">
      <c r="B7" s="5"/>
      <c r="C7" s="81"/>
      <c r="D7" s="81"/>
      <c r="E7" s="81"/>
      <c r="F7" s="81"/>
      <c r="G7" s="81"/>
      <c r="H7" s="81"/>
      <c r="I7" s="81"/>
      <c r="J7" s="81"/>
      <c r="K7" s="81"/>
      <c r="L7" s="81"/>
      <c r="M7" s="81"/>
      <c r="N7" s="81"/>
      <c r="O7" s="6"/>
    </row>
    <row r="8" spans="2:15" x14ac:dyDescent="0.25">
      <c r="B8" s="5"/>
      <c r="O8" s="6"/>
    </row>
    <row r="9" spans="2:15" x14ac:dyDescent="0.25">
      <c r="B9" s="5"/>
      <c r="O9" s="6"/>
    </row>
    <row r="10" spans="2:15" x14ac:dyDescent="0.25">
      <c r="B10" s="5"/>
      <c r="O10" s="6"/>
    </row>
    <row r="11" spans="2:15" x14ac:dyDescent="0.25">
      <c r="B11" s="5"/>
      <c r="O11" s="6"/>
    </row>
    <row r="12" spans="2:15" x14ac:dyDescent="0.25">
      <c r="B12" s="5"/>
      <c r="O12" s="6"/>
    </row>
    <row r="13" spans="2:15" x14ac:dyDescent="0.25">
      <c r="B13" s="5"/>
      <c r="O13" s="6"/>
    </row>
    <row r="14" spans="2:15" x14ac:dyDescent="0.25">
      <c r="B14" s="5"/>
      <c r="O14" s="6"/>
    </row>
    <row r="15" spans="2:15" x14ac:dyDescent="0.25">
      <c r="B15" s="5"/>
      <c r="O15" s="6"/>
    </row>
    <row r="16" spans="2:15" x14ac:dyDescent="0.25">
      <c r="B16" s="5"/>
      <c r="O16" s="6"/>
    </row>
    <row r="17" spans="2:15" x14ac:dyDescent="0.25">
      <c r="B17" s="5"/>
      <c r="O17" s="6"/>
    </row>
    <row r="18" spans="2:15" ht="15.75" thickBot="1" x14ac:dyDescent="0.3">
      <c r="B18" s="7"/>
      <c r="C18" s="8"/>
      <c r="D18" s="8"/>
      <c r="E18" s="8"/>
      <c r="F18" s="8"/>
      <c r="G18" s="8"/>
      <c r="H18" s="8"/>
      <c r="I18" s="8"/>
      <c r="J18" s="8"/>
      <c r="K18" s="8"/>
      <c r="L18" s="8"/>
      <c r="M18" s="8"/>
      <c r="N18" s="8"/>
      <c r="O18" s="9"/>
    </row>
  </sheetData>
  <sheetProtection algorithmName="SHA-512" hashValue="YfTsWyuBezW2Mm/lVRxBCWc4F+6cwPINvZcm8EFLUuAd/RnS0XdOdoy4izbcySQPzk+AXLcpKiRnVbnFkvVAaw==" saltValue="xrcYqmPF5urdNWV363FLlw==" spinCount="100000" sheet="1" objects="1" scenarios="1"/>
  <mergeCells count="3">
    <mergeCell ref="B3:O3"/>
    <mergeCell ref="B4:O4"/>
    <mergeCell ref="C6:N7"/>
  </mergeCells>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2"/>
  <dimension ref="B5:T19"/>
  <sheetViews>
    <sheetView topLeftCell="B1" zoomScale="89" zoomScaleNormal="89" workbookViewId="0">
      <selection activeCell="C19" sqref="C19:G19"/>
    </sheetView>
  </sheetViews>
  <sheetFormatPr baseColWidth="10" defaultRowHeight="15" x14ac:dyDescent="0.25"/>
  <cols>
    <col min="1" max="1" width="6.42578125" style="1" customWidth="1"/>
    <col min="2" max="2" width="34.28515625" style="1" customWidth="1"/>
    <col min="3" max="3" width="13.28515625" style="1" customWidth="1"/>
    <col min="4" max="4" width="27.42578125" style="1" customWidth="1"/>
    <col min="5" max="5" width="57.42578125" style="1" customWidth="1"/>
    <col min="6" max="6" width="30.140625" style="1" customWidth="1"/>
    <col min="7" max="7" width="15.7109375" style="1" customWidth="1"/>
    <col min="8" max="9" width="11.42578125" style="36"/>
    <col min="10" max="10" width="11.85546875" style="36" bestFit="1" customWidth="1"/>
    <col min="11" max="16384" width="11.42578125" style="1"/>
  </cols>
  <sheetData>
    <row r="5" spans="2:20" ht="15.75" thickBot="1" x14ac:dyDescent="0.3"/>
    <row r="6" spans="2:20" x14ac:dyDescent="0.25">
      <c r="B6" s="10"/>
      <c r="C6" s="11"/>
      <c r="D6" s="11"/>
      <c r="E6" s="11"/>
      <c r="F6" s="11"/>
      <c r="G6" s="12"/>
    </row>
    <row r="7" spans="2:20" ht="21" x14ac:dyDescent="0.35">
      <c r="B7" s="82" t="s">
        <v>100</v>
      </c>
      <c r="C7" s="83"/>
      <c r="D7" s="83"/>
      <c r="E7" s="83"/>
      <c r="F7" s="83"/>
      <c r="G7" s="84"/>
      <c r="T7" s="1" t="s">
        <v>12</v>
      </c>
    </row>
    <row r="8" spans="2:20" ht="15.75" thickBot="1" x14ac:dyDescent="0.3">
      <c r="B8" s="13"/>
      <c r="D8" s="90" t="s">
        <v>136</v>
      </c>
      <c r="E8" s="90"/>
      <c r="G8" s="14"/>
      <c r="T8" s="1" t="s">
        <v>13</v>
      </c>
    </row>
    <row r="9" spans="2:20" ht="15.75" thickBot="1" x14ac:dyDescent="0.3">
      <c r="B9" s="88" t="s">
        <v>574</v>
      </c>
      <c r="C9" s="89"/>
      <c r="D9" s="69">
        <v>45184</v>
      </c>
      <c r="G9" s="14"/>
      <c r="T9" s="1" t="s">
        <v>14</v>
      </c>
    </row>
    <row r="10" spans="2:20" x14ac:dyDescent="0.25">
      <c r="B10" s="13" t="s">
        <v>138</v>
      </c>
      <c r="G10" s="58">
        <v>43545</v>
      </c>
    </row>
    <row r="11" spans="2:20" x14ac:dyDescent="0.25">
      <c r="B11" s="20" t="s">
        <v>15</v>
      </c>
      <c r="C11" s="21" t="s">
        <v>16</v>
      </c>
      <c r="D11" s="22" t="s">
        <v>6</v>
      </c>
      <c r="E11" s="21" t="s">
        <v>7</v>
      </c>
      <c r="F11" s="21" t="s">
        <v>17</v>
      </c>
      <c r="G11" s="23" t="s">
        <v>73</v>
      </c>
    </row>
    <row r="12" spans="2:20" x14ac:dyDescent="0.25">
      <c r="B12" s="19" t="s">
        <v>0</v>
      </c>
      <c r="C12" s="68" t="s">
        <v>12</v>
      </c>
      <c r="D12" s="69">
        <v>44431</v>
      </c>
      <c r="E12" s="68" t="s">
        <v>613</v>
      </c>
      <c r="F12" s="69">
        <v>44858</v>
      </c>
      <c r="G12" s="70" t="str">
        <f t="shared" ref="G12:G15" si="0">+IF(C12="Si",IF(F12&lt;$G$10,"DESACTUALIZADO",""),"")</f>
        <v/>
      </c>
      <c r="H12" s="36">
        <f t="shared" ref="H12:H17" si="1">+IF(C12="N/A",1,0)</f>
        <v>0</v>
      </c>
      <c r="I12" s="36">
        <f t="shared" ref="I12:I17" si="2">+IF(C12="Si",1,0)</f>
        <v>1</v>
      </c>
      <c r="J12" s="36">
        <f t="shared" ref="J12:J17" si="3">+IF(C12="No",1,0)</f>
        <v>0</v>
      </c>
    </row>
    <row r="13" spans="2:20" x14ac:dyDescent="0.25">
      <c r="B13" s="19" t="s">
        <v>1</v>
      </c>
      <c r="C13" s="68" t="s">
        <v>12</v>
      </c>
      <c r="D13" s="69">
        <v>44972</v>
      </c>
      <c r="E13" s="68" t="s">
        <v>614</v>
      </c>
      <c r="F13" s="69">
        <v>45042</v>
      </c>
      <c r="G13" s="70" t="str">
        <f t="shared" si="0"/>
        <v/>
      </c>
      <c r="H13" s="36">
        <f t="shared" si="1"/>
        <v>0</v>
      </c>
      <c r="I13" s="36">
        <f t="shared" si="2"/>
        <v>1</v>
      </c>
      <c r="J13" s="36">
        <f t="shared" si="3"/>
        <v>0</v>
      </c>
    </row>
    <row r="14" spans="2:20" x14ac:dyDescent="0.25">
      <c r="B14" s="19" t="s">
        <v>2</v>
      </c>
      <c r="C14" s="68" t="s">
        <v>12</v>
      </c>
      <c r="D14" s="69">
        <v>45051</v>
      </c>
      <c r="E14" s="68" t="s">
        <v>615</v>
      </c>
      <c r="F14" s="69">
        <v>45054</v>
      </c>
      <c r="G14" s="70" t="str">
        <f t="shared" si="0"/>
        <v/>
      </c>
      <c r="H14" s="36">
        <f t="shared" si="1"/>
        <v>0</v>
      </c>
      <c r="I14" s="36">
        <f t="shared" si="2"/>
        <v>1</v>
      </c>
      <c r="J14" s="36">
        <f t="shared" si="3"/>
        <v>0</v>
      </c>
      <c r="T14" s="41">
        <v>43545</v>
      </c>
    </row>
    <row r="15" spans="2:20" x14ac:dyDescent="0.25">
      <c r="B15" s="19" t="s">
        <v>3</v>
      </c>
      <c r="C15" s="68" t="s">
        <v>12</v>
      </c>
      <c r="D15" s="69">
        <v>42219</v>
      </c>
      <c r="E15" s="68" t="s">
        <v>616</v>
      </c>
      <c r="F15" s="69">
        <v>44980</v>
      </c>
      <c r="G15" s="70" t="str">
        <f t="shared" si="0"/>
        <v/>
      </c>
      <c r="H15" s="36">
        <f t="shared" si="1"/>
        <v>0</v>
      </c>
      <c r="I15" s="36">
        <f t="shared" si="2"/>
        <v>1</v>
      </c>
      <c r="J15" s="36">
        <f t="shared" si="3"/>
        <v>0</v>
      </c>
    </row>
    <row r="16" spans="2:20" x14ac:dyDescent="0.25">
      <c r="B16" s="19" t="s">
        <v>4</v>
      </c>
      <c r="C16" s="68" t="s">
        <v>12</v>
      </c>
      <c r="D16" s="69">
        <v>44036</v>
      </c>
      <c r="E16" s="68" t="s">
        <v>617</v>
      </c>
      <c r="F16" s="69">
        <v>44076</v>
      </c>
      <c r="G16" s="70" t="str">
        <f t="shared" ref="G16:G17" si="4">+IF(C16="Si",IF(F16&lt;$G$10,"DESACTUALIZADO",""),"")</f>
        <v/>
      </c>
      <c r="H16" s="36">
        <f t="shared" si="1"/>
        <v>0</v>
      </c>
      <c r="I16" s="36">
        <f t="shared" si="2"/>
        <v>1</v>
      </c>
      <c r="J16" s="36">
        <f t="shared" si="3"/>
        <v>0</v>
      </c>
    </row>
    <row r="17" spans="2:10" x14ac:dyDescent="0.25">
      <c r="B17" s="19" t="s">
        <v>5</v>
      </c>
      <c r="C17" s="68" t="s">
        <v>12</v>
      </c>
      <c r="D17" s="69"/>
      <c r="E17" s="68" t="s">
        <v>621</v>
      </c>
      <c r="F17" s="69">
        <v>44701</v>
      </c>
      <c r="G17" s="70" t="str">
        <f t="shared" si="4"/>
        <v/>
      </c>
      <c r="H17" s="36">
        <f t="shared" si="1"/>
        <v>0</v>
      </c>
      <c r="I17" s="36">
        <f t="shared" si="2"/>
        <v>1</v>
      </c>
      <c r="J17" s="36">
        <f t="shared" si="3"/>
        <v>0</v>
      </c>
    </row>
    <row r="18" spans="2:10" x14ac:dyDescent="0.25">
      <c r="B18" s="13"/>
      <c r="G18" s="14"/>
    </row>
    <row r="19" spans="2:10" ht="94.5" customHeight="1" thickBot="1" x14ac:dyDescent="0.3">
      <c r="B19" s="53" t="s">
        <v>86</v>
      </c>
      <c r="C19" s="85" t="s">
        <v>623</v>
      </c>
      <c r="D19" s="86"/>
      <c r="E19" s="86"/>
      <c r="F19" s="86"/>
      <c r="G19" s="87"/>
    </row>
  </sheetData>
  <sheetProtection algorithmName="SHA-512" hashValue="0kJmFnt/0uHOxTqD3DscRgJYqAgPjlMtBz++aONQzQ+uWmKJIbE8eGjyXwQ07VBSj3vVXmuaLBYu25ho1NYRDQ==" saltValue="AhmoxHd53fGv0cC3ddkZyA==" spinCount="100000" sheet="1" objects="1" scenarios="1"/>
  <dataConsolidate/>
  <mergeCells count="4">
    <mergeCell ref="B7:G7"/>
    <mergeCell ref="C19:G19"/>
    <mergeCell ref="B9:C9"/>
    <mergeCell ref="D8:E8"/>
  </mergeCells>
  <conditionalFormatting sqref="C12:C17">
    <cfRule type="containsText" dxfId="36" priority="22" operator="containsText" text="N/A">
      <formula>NOT(ISERROR(SEARCH("N/A",C12)))</formula>
    </cfRule>
  </conditionalFormatting>
  <conditionalFormatting sqref="C19">
    <cfRule type="containsBlanks" dxfId="35" priority="23">
      <formula>LEN(TRIM(C19))=0</formula>
    </cfRule>
  </conditionalFormatting>
  <conditionalFormatting sqref="C12:F17">
    <cfRule type="containsBlanks" dxfId="34" priority="24">
      <formula>LEN(TRIM(C12))=0</formula>
    </cfRule>
  </conditionalFormatting>
  <conditionalFormatting sqref="D9">
    <cfRule type="containsBlanks" dxfId="33" priority="29">
      <formula>LEN(TRIM(D9))=0</formula>
    </cfRule>
  </conditionalFormatting>
  <conditionalFormatting sqref="D12:F12 D13:D17">
    <cfRule type="expression" dxfId="32" priority="18">
      <formula>OR($C$12="No",$C$12="N/A")</formula>
    </cfRule>
  </conditionalFormatting>
  <conditionalFormatting sqref="D13:F13">
    <cfRule type="expression" dxfId="31" priority="15">
      <formula>OR($C$13="No",$C$13="N/A")</formula>
    </cfRule>
  </conditionalFormatting>
  <conditionalFormatting sqref="D14:F14">
    <cfRule type="expression" dxfId="30" priority="17">
      <formula>OR($C$14="No",$C$14="N/A")</formula>
    </cfRule>
  </conditionalFormatting>
  <conditionalFormatting sqref="D15:F15">
    <cfRule type="expression" dxfId="29" priority="13">
      <formula>OR($C$15="No",$C$15="N/A")</formula>
    </cfRule>
  </conditionalFormatting>
  <conditionalFormatting sqref="D16:F16">
    <cfRule type="expression" dxfId="28" priority="12">
      <formula>OR($C$16="No",$C$16="N/A")</formula>
    </cfRule>
  </conditionalFormatting>
  <conditionalFormatting sqref="D17:F17">
    <cfRule type="expression" dxfId="27" priority="11">
      <formula>OR($C$17="No",$C$17="N/A")</formula>
    </cfRule>
  </conditionalFormatting>
  <conditionalFormatting sqref="F13:F17">
    <cfRule type="expression" dxfId="26" priority="1">
      <formula>OR($C$12="No",$C$12="N/A")</formula>
    </cfRule>
  </conditionalFormatting>
  <dataValidations count="6">
    <dataValidation type="date" showInputMessage="1" showErrorMessage="1" promptTitle="Fecha de Generacion del Reporte" prompt="Indique la fecha en que genera o elabora este reporte de Usuarios Activos  No Abogados. Puede ser la fecha de descarga de la Informacion." sqref="D9" xr:uid="{00000000-0002-0000-0100-000000000000}">
      <formula1>45107</formula1>
      <formula2>45184</formula2>
    </dataValidation>
    <dataValidation type="list" showInputMessage="1" showErrorMessage="1" errorTitle="Campo en Blanco" error="El campo debe tener un valor asignado" promptTitle="ROL Asignado Activo en Ekogui" prompt="Indique si tiene o no el Rol asignado Activo en el aplicativo Ekogui, un usuario puede tener uno o mas Roles Activos en el sistema. Relacionar los que apliquen. Si el Rol No aplica para su entidad Seleccione N/A" sqref="C12:C17" xr:uid="{00000000-0002-0000-0100-000001000000}">
      <formula1>$T$7:$T$9</formula1>
    </dataValidation>
    <dataValidation showInputMessage="1" showErrorMessage="1" sqref="E12 E14:E17" xr:uid="{00000000-0002-0000-0100-000002000000}"/>
    <dataValidation showInputMessage="1" showErrorMessage="1" errorTitle="Fecha invalida" error="La fecha debe estar entre el 01/01/2011 y el 31/03/2022" sqref="E13" xr:uid="{00000000-0002-0000-0100-000003000000}"/>
    <dataValidation type="date" showInputMessage="1" showErrorMessage="1" errorTitle="Fecha invalida" error="La fecha debe estar entre el 01/01/2011 y el 15/09/2023" promptTitle="Fecha de Creación del Rol" prompt="Indique la ultima fecha de Creación del Rol en Ekogui que se encuentra en estado Activo en el formato &quot;DD/MM/AAAA&quot;" sqref="F12:F17" xr:uid="{E58DC6F2-AF8E-44D8-8308-67B889760E53}">
      <formula1>40544</formula1>
      <formula2>45184</formula2>
    </dataValidation>
    <dataValidation type="date" showInputMessage="1" showErrorMessage="1" errorTitle="Fecha invalida" error="La fecha debe estar entre el 01/01/2011 y el 30/06/2023" promptTitle="Fecha de Creación del Rol" prompt="Indique la ultima fecha de Creación del Rol en Ekogui que se encuentra en estado Activo en el formato &quot;DD/MM/AAAA&quot;" sqref="D12:D17" xr:uid="{5D3B443B-EE1A-47A2-809D-AC4CD6931E13}">
      <formula1>40544</formula1>
      <formula2>45107</formula2>
    </dataValidation>
  </dataValidations>
  <pageMargins left="0.7" right="0.7" top="0.75" bottom="0.75" header="0.3" footer="0.3"/>
  <pageSetup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3"/>
  <dimension ref="B1:V26"/>
  <sheetViews>
    <sheetView showGridLines="0" zoomScale="91" zoomScaleNormal="91" workbookViewId="0">
      <selection activeCell="C22" sqref="C22:G25"/>
    </sheetView>
  </sheetViews>
  <sheetFormatPr baseColWidth="10" defaultRowHeight="15" x14ac:dyDescent="0.25"/>
  <cols>
    <col min="1" max="1" width="3.85546875" style="1" customWidth="1"/>
    <col min="2" max="2" width="11.42578125" style="1"/>
    <col min="3" max="3" width="58.5703125" style="1" customWidth="1"/>
    <col min="4" max="4" width="20.85546875" style="1" customWidth="1"/>
    <col min="5" max="5" width="6.28515625" style="1" customWidth="1"/>
    <col min="6" max="6" width="41.42578125" style="1" customWidth="1"/>
    <col min="7" max="7" width="24.140625" style="1" customWidth="1"/>
    <col min="8" max="8" width="7.28515625" style="1" customWidth="1"/>
    <col min="9" max="16384" width="11.42578125" style="1"/>
  </cols>
  <sheetData>
    <row r="1" spans="2:22" ht="15.75" thickBot="1" x14ac:dyDescent="0.3"/>
    <row r="2" spans="2:22" x14ac:dyDescent="0.25">
      <c r="B2" s="10"/>
      <c r="C2" s="11"/>
      <c r="D2" s="11"/>
      <c r="E2" s="11"/>
      <c r="F2" s="11"/>
      <c r="G2" s="11"/>
      <c r="H2" s="12"/>
    </row>
    <row r="3" spans="2:22" x14ac:dyDescent="0.25">
      <c r="B3" s="13"/>
      <c r="H3" s="14"/>
      <c r="V3" s="25">
        <f>+IF(D12&lt;=10,D12,IF(ROUNDDOWN(D12*10%,0)&lt;10,10,ROUNDDOWN(D12*10%,0)))</f>
        <v>10</v>
      </c>
    </row>
    <row r="4" spans="2:22" x14ac:dyDescent="0.25">
      <c r="B4" s="13"/>
      <c r="H4" s="14"/>
    </row>
    <row r="5" spans="2:22" x14ac:dyDescent="0.25">
      <c r="B5" s="13"/>
      <c r="D5" s="1" t="s">
        <v>136</v>
      </c>
      <c r="H5" s="14"/>
    </row>
    <row r="6" spans="2:22" ht="15" customHeight="1" x14ac:dyDescent="0.25">
      <c r="B6" s="13"/>
      <c r="G6" s="26"/>
      <c r="H6" s="27"/>
    </row>
    <row r="7" spans="2:22" ht="17.25" customHeight="1" x14ac:dyDescent="0.35">
      <c r="B7" s="13"/>
      <c r="C7" s="18" t="s">
        <v>574</v>
      </c>
      <c r="D7" s="69">
        <v>45184</v>
      </c>
      <c r="E7" s="24"/>
      <c r="F7" s="91" t="str">
        <f>"Seleccione una muestra de "&amp;V3&amp;" abogados activos y complete la siguiente tabla"</f>
        <v>Seleccione una muestra de 10 abogados activos y complete la siguiente tabla</v>
      </c>
      <c r="G7" s="92"/>
      <c r="H7" s="27"/>
    </row>
    <row r="8" spans="2:22" x14ac:dyDescent="0.25">
      <c r="B8" s="13"/>
      <c r="F8" s="93"/>
      <c r="G8" s="94"/>
      <c r="H8" s="14"/>
      <c r="T8" s="1" t="s">
        <v>13</v>
      </c>
    </row>
    <row r="9" spans="2:22" ht="23.25" x14ac:dyDescent="0.25">
      <c r="B9" s="13"/>
      <c r="C9" s="28" t="s">
        <v>575</v>
      </c>
      <c r="E9"/>
      <c r="F9" s="22" t="s">
        <v>89</v>
      </c>
      <c r="G9" s="22" t="s">
        <v>19</v>
      </c>
      <c r="H9" s="14"/>
      <c r="T9" s="1" t="s">
        <v>14</v>
      </c>
    </row>
    <row r="10" spans="2:22" x14ac:dyDescent="0.25">
      <c r="B10" s="13"/>
      <c r="C10" s="21" t="s">
        <v>576</v>
      </c>
      <c r="D10" s="21" t="s">
        <v>23</v>
      </c>
      <c r="E10"/>
      <c r="F10" s="18" t="s">
        <v>604</v>
      </c>
      <c r="G10" s="68">
        <v>13</v>
      </c>
      <c r="H10" s="14"/>
    </row>
    <row r="11" spans="2:22" x14ac:dyDescent="0.25">
      <c r="B11" s="13"/>
      <c r="C11" s="18" t="s">
        <v>141</v>
      </c>
      <c r="D11" s="68">
        <v>14</v>
      </c>
      <c r="E11"/>
      <c r="F11" s="18" t="s">
        <v>87</v>
      </c>
      <c r="G11" s="68">
        <v>13</v>
      </c>
      <c r="H11" s="14"/>
    </row>
    <row r="12" spans="2:22" x14ac:dyDescent="0.25">
      <c r="B12" s="13"/>
      <c r="C12" s="18" t="s">
        <v>22</v>
      </c>
      <c r="D12" s="68">
        <v>13</v>
      </c>
      <c r="E12"/>
      <c r="F12" s="18" t="s">
        <v>88</v>
      </c>
      <c r="G12" s="68">
        <v>12</v>
      </c>
      <c r="H12" s="14"/>
    </row>
    <row r="13" spans="2:22" x14ac:dyDescent="0.25">
      <c r="B13" s="13"/>
      <c r="C13" s="18" t="s">
        <v>26</v>
      </c>
      <c r="D13" s="68">
        <v>13</v>
      </c>
      <c r="E13"/>
      <c r="F13" s="44" t="s">
        <v>94</v>
      </c>
      <c r="G13" s="43"/>
      <c r="H13" s="14"/>
    </row>
    <row r="14" spans="2:22" x14ac:dyDescent="0.25">
      <c r="B14" s="13"/>
      <c r="E14"/>
      <c r="F14" s="45" t="s">
        <v>95</v>
      </c>
      <c r="G14" s="46"/>
      <c r="H14" s="14"/>
    </row>
    <row r="15" spans="2:22" x14ac:dyDescent="0.25">
      <c r="B15" s="13"/>
      <c r="E15"/>
      <c r="H15" s="14"/>
    </row>
    <row r="16" spans="2:22" x14ac:dyDescent="0.25">
      <c r="B16" s="13"/>
      <c r="C16" s="21" t="s">
        <v>24</v>
      </c>
      <c r="D16" s="21" t="s">
        <v>23</v>
      </c>
      <c r="E16"/>
      <c r="F16" s="22" t="s">
        <v>98</v>
      </c>
      <c r="G16" s="22" t="s">
        <v>19</v>
      </c>
      <c r="H16" s="14"/>
    </row>
    <row r="17" spans="2:8" x14ac:dyDescent="0.25">
      <c r="B17" s="13"/>
      <c r="C17" s="18" t="s">
        <v>577</v>
      </c>
      <c r="D17" s="68">
        <v>9</v>
      </c>
      <c r="E17"/>
      <c r="F17" s="18" t="s">
        <v>580</v>
      </c>
      <c r="G17" s="68">
        <v>10</v>
      </c>
      <c r="H17" s="14"/>
    </row>
    <row r="18" spans="2:8" x14ac:dyDescent="0.25">
      <c r="B18" s="13"/>
      <c r="C18" s="18" t="s">
        <v>578</v>
      </c>
      <c r="D18" s="68">
        <v>9</v>
      </c>
      <c r="E18"/>
      <c r="F18" s="37" t="s">
        <v>579</v>
      </c>
      <c r="G18" s="68">
        <v>1</v>
      </c>
      <c r="H18" s="14"/>
    </row>
    <row r="19" spans="2:8" x14ac:dyDescent="0.25">
      <c r="B19" s="13"/>
      <c r="C19" s="49"/>
      <c r="E19"/>
      <c r="F19" s="18" t="s">
        <v>91</v>
      </c>
      <c r="G19" s="68">
        <v>0</v>
      </c>
      <c r="H19" s="14"/>
    </row>
    <row r="20" spans="2:8" x14ac:dyDescent="0.25">
      <c r="B20" s="13"/>
      <c r="C20" s="49"/>
      <c r="E20"/>
      <c r="F20" s="18" t="s">
        <v>25</v>
      </c>
      <c r="G20" s="68">
        <v>2</v>
      </c>
      <c r="H20" s="14"/>
    </row>
    <row r="21" spans="2:8" x14ac:dyDescent="0.25">
      <c r="B21" s="13"/>
      <c r="C21" s="49" t="s">
        <v>90</v>
      </c>
      <c r="E21"/>
      <c r="F21"/>
      <c r="G21"/>
      <c r="H21" s="14"/>
    </row>
    <row r="22" spans="2:8" x14ac:dyDescent="0.25">
      <c r="B22" s="13"/>
      <c r="C22" s="95" t="s">
        <v>624</v>
      </c>
      <c r="D22" s="96"/>
      <c r="E22" s="96"/>
      <c r="F22" s="96"/>
      <c r="G22" s="97"/>
      <c r="H22" s="14"/>
    </row>
    <row r="23" spans="2:8" x14ac:dyDescent="0.25">
      <c r="B23" s="13"/>
      <c r="C23" s="98"/>
      <c r="D23" s="99"/>
      <c r="E23" s="99"/>
      <c r="F23" s="99"/>
      <c r="G23" s="100"/>
      <c r="H23" s="14"/>
    </row>
    <row r="24" spans="2:8" x14ac:dyDescent="0.25">
      <c r="B24" s="13"/>
      <c r="C24" s="98"/>
      <c r="D24" s="99"/>
      <c r="E24" s="99"/>
      <c r="F24" s="99"/>
      <c r="G24" s="100"/>
      <c r="H24" s="14"/>
    </row>
    <row r="25" spans="2:8" x14ac:dyDescent="0.25">
      <c r="B25" s="13"/>
      <c r="C25" s="101"/>
      <c r="D25" s="102"/>
      <c r="E25" s="102"/>
      <c r="F25" s="102"/>
      <c r="G25" s="103"/>
      <c r="H25" s="14"/>
    </row>
    <row r="26" spans="2:8" ht="15.75" thickBot="1" x14ac:dyDescent="0.3">
      <c r="B26" s="15"/>
      <c r="C26" s="16"/>
      <c r="D26" s="16"/>
      <c r="E26" s="16"/>
      <c r="F26" s="16"/>
      <c r="G26" s="16"/>
      <c r="H26" s="17"/>
    </row>
  </sheetData>
  <sheetProtection algorithmName="SHA-512" hashValue="3oWqBmu0jP1ht5MuqGsp0ctU/SAHxDlRHyDU5U40O/Toh9LjBfwEyAE5JoQrtYv1VnIAOCUWHPSu1+W2i10NFA==" saltValue="gDz9/BDuqbjSEyApFLT0yw==" spinCount="100000" sheet="1" objects="1" scenarios="1"/>
  <mergeCells count="2">
    <mergeCell ref="F7:G8"/>
    <mergeCell ref="C22:G25"/>
  </mergeCells>
  <conditionalFormatting sqref="C22">
    <cfRule type="containsBlanks" dxfId="25" priority="9">
      <formula>LEN(TRIM(C22))=0</formula>
    </cfRule>
  </conditionalFormatting>
  <conditionalFormatting sqref="D7">
    <cfRule type="containsBlanks" dxfId="24" priority="1">
      <formula>LEN(TRIM(D7))=0</formula>
    </cfRule>
  </conditionalFormatting>
  <conditionalFormatting sqref="D11:D13">
    <cfRule type="containsBlanks" dxfId="23" priority="13">
      <formula>LEN(TRIM(D11))=0</formula>
    </cfRule>
  </conditionalFormatting>
  <conditionalFormatting sqref="D17:D18">
    <cfRule type="containsBlanks" dxfId="22" priority="5">
      <formula>LEN(TRIM(D17))=0</formula>
    </cfRule>
  </conditionalFormatting>
  <conditionalFormatting sqref="G10:G12">
    <cfRule type="containsBlanks" dxfId="21" priority="4">
      <formula>LEN(TRIM(G10))=0</formula>
    </cfRule>
  </conditionalFormatting>
  <conditionalFormatting sqref="G17:G20">
    <cfRule type="containsBlanks" dxfId="20" priority="3">
      <formula>LEN(TRIM(G17))=0</formula>
    </cfRule>
  </conditionalFormatting>
  <dataValidations xWindow="1013" yWindow="547" count="2">
    <dataValidation type="whole" operator="greaterThanOrEqual" showInputMessage="1" showErrorMessage="1" errorTitle="Numero Invalido" promptTitle="Ingrese la cantidad Solicitada" prompt="Ingrese la cantidad Solicitada" sqref="G17:G20 D17 G10:G12 D18 D12:D13 D11" xr:uid="{00000000-0002-0000-0200-000000000000}">
      <formula1>0</formula1>
    </dataValidation>
    <dataValidation type="date" showInputMessage="1" showErrorMessage="1" errorTitle="FECHA INVALIDA" promptTitle="Fecha de Generacion del Reporte " prompt="Diligenciar la fecha de Generacion de este Reporte de Usuarios Abogados Formato (DD/MM/AAAA)" sqref="D7" xr:uid="{00000000-0002-0000-0200-000001000000}">
      <formula1>45107</formula1>
      <formula2>45184</formula2>
    </dataValidation>
  </dataValidations>
  <pageMargins left="0.7" right="0.7" top="0.75" bottom="0.75" header="0.3" footer="0.3"/>
  <pageSetup orientation="portrait" r:id="rId1"/>
  <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4"/>
  <dimension ref="B1:W34"/>
  <sheetViews>
    <sheetView showGridLines="0" zoomScale="84" zoomScaleNormal="84" workbookViewId="0">
      <selection activeCell="F39" sqref="F39"/>
    </sheetView>
  </sheetViews>
  <sheetFormatPr baseColWidth="10" defaultRowHeight="15" x14ac:dyDescent="0.25"/>
  <cols>
    <col min="1" max="1" width="3.85546875" style="1" customWidth="1"/>
    <col min="2" max="2" width="11.42578125" style="1"/>
    <col min="3" max="3" width="70.28515625" style="1" customWidth="1"/>
    <col min="4" max="4" width="15.28515625" style="1" customWidth="1"/>
    <col min="5" max="5" width="6.28515625" style="1" customWidth="1"/>
    <col min="6" max="6" width="70.140625" style="1" customWidth="1"/>
    <col min="7" max="7" width="16.85546875" style="1" customWidth="1"/>
    <col min="8" max="8" width="18.28515625" style="1" customWidth="1"/>
    <col min="9" max="9" width="7.28515625" style="1" customWidth="1"/>
    <col min="10" max="16384" width="11.42578125" style="1"/>
  </cols>
  <sheetData>
    <row r="1" spans="2:23" ht="15.75" thickBot="1" x14ac:dyDescent="0.3"/>
    <row r="2" spans="2:23" ht="9" customHeight="1" x14ac:dyDescent="0.25">
      <c r="B2" s="10"/>
      <c r="C2" s="11"/>
      <c r="D2" s="11"/>
      <c r="E2" s="11"/>
      <c r="F2" s="11"/>
      <c r="G2" s="11"/>
      <c r="H2" s="11"/>
      <c r="I2" s="12"/>
    </row>
    <row r="3" spans="2:23" x14ac:dyDescent="0.25">
      <c r="B3" s="13"/>
      <c r="I3" s="14"/>
      <c r="W3" s="25">
        <f>+IF(D17&lt;=10,D17,IF(ROUNDDOWN(D17*10%,0)&lt;10,10,ROUNDDOWN(D17*10%,0)))</f>
        <v>10</v>
      </c>
    </row>
    <row r="4" spans="2:23" x14ac:dyDescent="0.25">
      <c r="B4" s="13"/>
      <c r="I4" s="14"/>
    </row>
    <row r="5" spans="2:23" ht="9" customHeight="1" x14ac:dyDescent="0.25">
      <c r="B5" s="13"/>
      <c r="I5" s="14"/>
    </row>
    <row r="6" spans="2:23" ht="19.5" customHeight="1" x14ac:dyDescent="0.25">
      <c r="B6" s="13"/>
      <c r="C6" s="108" t="s">
        <v>64</v>
      </c>
      <c r="D6" s="108"/>
      <c r="E6" s="108"/>
      <c r="F6" s="108"/>
      <c r="G6" s="108"/>
      <c r="H6" s="108"/>
      <c r="I6" s="27"/>
    </row>
    <row r="7" spans="2:23" x14ac:dyDescent="0.25">
      <c r="B7" s="13"/>
      <c r="E7" s="71" t="s">
        <v>136</v>
      </c>
      <c r="I7" s="14"/>
      <c r="U7" s="1" t="s">
        <v>13</v>
      </c>
    </row>
    <row r="8" spans="2:23" x14ac:dyDescent="0.25">
      <c r="B8" s="13"/>
      <c r="C8" s="21" t="s">
        <v>574</v>
      </c>
      <c r="D8" s="69">
        <v>45184</v>
      </c>
      <c r="E8"/>
      <c r="F8" s="31" t="s">
        <v>97</v>
      </c>
      <c r="G8" s="76" t="s">
        <v>18</v>
      </c>
      <c r="I8" s="14"/>
      <c r="U8" s="1" t="s">
        <v>14</v>
      </c>
    </row>
    <row r="9" spans="2:23" x14ac:dyDescent="0.25">
      <c r="B9" s="13"/>
      <c r="E9"/>
      <c r="F9" s="18" t="s">
        <v>144</v>
      </c>
      <c r="G9" s="68">
        <v>12</v>
      </c>
      <c r="I9" s="14"/>
    </row>
    <row r="10" spans="2:23" x14ac:dyDescent="0.25">
      <c r="B10" s="13"/>
      <c r="C10" s="21" t="s">
        <v>581</v>
      </c>
      <c r="D10" s="21" t="s">
        <v>23</v>
      </c>
      <c r="E10"/>
      <c r="F10" s="18" t="s">
        <v>57</v>
      </c>
      <c r="G10" s="68">
        <v>12</v>
      </c>
      <c r="I10" s="14"/>
    </row>
    <row r="11" spans="2:23" x14ac:dyDescent="0.25">
      <c r="B11" s="13"/>
      <c r="C11" s="18" t="s">
        <v>142</v>
      </c>
      <c r="D11" s="68">
        <v>433</v>
      </c>
      <c r="E11"/>
      <c r="F11" s="18" t="s">
        <v>75</v>
      </c>
      <c r="G11" s="68">
        <v>11</v>
      </c>
      <c r="I11" s="14"/>
    </row>
    <row r="12" spans="2:23" x14ac:dyDescent="0.25">
      <c r="B12" s="13"/>
      <c r="C12" s="18" t="s">
        <v>28</v>
      </c>
      <c r="D12" s="68">
        <v>439</v>
      </c>
      <c r="E12"/>
      <c r="F12" s="32" t="s">
        <v>593</v>
      </c>
      <c r="I12" s="14"/>
    </row>
    <row r="13" spans="2:23" x14ac:dyDescent="0.25">
      <c r="B13" s="13"/>
      <c r="C13" s="18" t="s">
        <v>74</v>
      </c>
      <c r="D13" s="68">
        <v>0</v>
      </c>
      <c r="E13"/>
      <c r="F13" s="32" t="s">
        <v>76</v>
      </c>
      <c r="I13" s="14"/>
    </row>
    <row r="14" spans="2:23" x14ac:dyDescent="0.25">
      <c r="B14" s="13"/>
      <c r="C14" s="32" t="s">
        <v>582</v>
      </c>
      <c r="E14"/>
      <c r="F14" s="22" t="s">
        <v>32</v>
      </c>
      <c r="G14" s="21" t="s">
        <v>23</v>
      </c>
      <c r="I14" s="14"/>
    </row>
    <row r="15" spans="2:23" x14ac:dyDescent="0.25">
      <c r="B15" s="13"/>
      <c r="C15" s="21" t="s">
        <v>592</v>
      </c>
      <c r="D15" s="21" t="s">
        <v>23</v>
      </c>
      <c r="E15"/>
      <c r="F15" s="18" t="s">
        <v>586</v>
      </c>
      <c r="G15" s="68">
        <v>365</v>
      </c>
      <c r="I15" s="14"/>
    </row>
    <row r="16" spans="2:23" x14ac:dyDescent="0.25">
      <c r="B16" s="13"/>
      <c r="C16" s="18" t="s">
        <v>591</v>
      </c>
      <c r="D16" s="68">
        <v>15</v>
      </c>
      <c r="E16"/>
      <c r="F16" s="18" t="s">
        <v>588</v>
      </c>
      <c r="G16" s="68">
        <v>351</v>
      </c>
      <c r="I16" s="14"/>
    </row>
    <row r="17" spans="2:9" x14ac:dyDescent="0.25">
      <c r="B17" s="13"/>
      <c r="C17" s="18" t="s">
        <v>583</v>
      </c>
      <c r="D17" s="68">
        <v>13</v>
      </c>
      <c r="E17"/>
      <c r="F17" s="18" t="s">
        <v>587</v>
      </c>
      <c r="G17" s="68">
        <v>9</v>
      </c>
      <c r="I17" s="14"/>
    </row>
    <row r="18" spans="2:9" x14ac:dyDescent="0.25">
      <c r="B18" s="13"/>
      <c r="C18" s="32" t="s">
        <v>584</v>
      </c>
      <c r="E18"/>
      <c r="F18" s="18" t="s">
        <v>145</v>
      </c>
      <c r="G18" s="68">
        <v>5</v>
      </c>
      <c r="I18" s="14"/>
    </row>
    <row r="19" spans="2:9" x14ac:dyDescent="0.25">
      <c r="B19" s="13"/>
      <c r="E19"/>
      <c r="I19" s="14"/>
    </row>
    <row r="20" spans="2:9" ht="45" customHeight="1" x14ac:dyDescent="0.25">
      <c r="B20" s="13"/>
      <c r="C20" s="42" t="s">
        <v>31</v>
      </c>
      <c r="D20" s="42" t="s">
        <v>23</v>
      </c>
      <c r="E20"/>
      <c r="F20" s="33" t="s">
        <v>96</v>
      </c>
      <c r="G20" s="42" t="s">
        <v>137</v>
      </c>
      <c r="H20" s="34" t="s">
        <v>605</v>
      </c>
      <c r="I20" s="14"/>
    </row>
    <row r="21" spans="2:9" x14ac:dyDescent="0.25">
      <c r="B21" s="13"/>
      <c r="C21" s="51" t="s">
        <v>585</v>
      </c>
      <c r="D21" s="68">
        <v>925</v>
      </c>
      <c r="E21"/>
      <c r="F21" s="18" t="s">
        <v>60</v>
      </c>
      <c r="G21" s="68">
        <v>43</v>
      </c>
      <c r="H21" s="68">
        <v>0</v>
      </c>
      <c r="I21" s="14"/>
    </row>
    <row r="22" spans="2:9" ht="15" customHeight="1" x14ac:dyDescent="0.25">
      <c r="B22" s="13"/>
      <c r="C22" s="51" t="s">
        <v>143</v>
      </c>
      <c r="D22" s="68">
        <v>13</v>
      </c>
      <c r="E22"/>
      <c r="F22" s="18" t="s">
        <v>61</v>
      </c>
      <c r="G22" s="68">
        <v>152</v>
      </c>
      <c r="H22" s="68">
        <v>150</v>
      </c>
      <c r="I22" s="14"/>
    </row>
    <row r="23" spans="2:9" x14ac:dyDescent="0.25">
      <c r="B23" s="13"/>
      <c r="C23" s="77" t="s">
        <v>590</v>
      </c>
      <c r="D23" s="57"/>
      <c r="E23"/>
      <c r="F23" s="18" t="s">
        <v>62</v>
      </c>
      <c r="G23" s="68">
        <v>44</v>
      </c>
      <c r="H23" s="68">
        <v>44</v>
      </c>
      <c r="I23" s="14"/>
    </row>
    <row r="24" spans="2:9" x14ac:dyDescent="0.25">
      <c r="B24" s="13"/>
      <c r="E24"/>
      <c r="F24" s="18" t="s">
        <v>63</v>
      </c>
      <c r="G24" s="68">
        <v>121</v>
      </c>
      <c r="H24" s="68">
        <v>121</v>
      </c>
      <c r="I24" s="14"/>
    </row>
    <row r="25" spans="2:9" ht="30" customHeight="1" x14ac:dyDescent="0.25">
      <c r="B25" s="13"/>
      <c r="C25" s="59" t="str">
        <f>"Seleccione "&amp;W3&amp;" procesos teminados en el primer semestre de 2023 y llene la siguiente tabla:"</f>
        <v>Seleccione 10 procesos teminados en el primer semestre de 2023 y llene la siguiente tabla:</v>
      </c>
      <c r="D25" s="54"/>
      <c r="E25"/>
      <c r="F25" s="109" t="s">
        <v>589</v>
      </c>
      <c r="G25" s="109"/>
      <c r="H25" s="109"/>
      <c r="I25" s="14"/>
    </row>
    <row r="26" spans="2:9" ht="15.75" thickBot="1" x14ac:dyDescent="0.3">
      <c r="B26" s="13"/>
      <c r="C26" s="55"/>
      <c r="D26" s="56"/>
      <c r="E26"/>
      <c r="F26" s="52"/>
      <c r="I26" s="14"/>
    </row>
    <row r="27" spans="2:9" x14ac:dyDescent="0.25">
      <c r="B27" s="13"/>
      <c r="C27" s="42" t="s">
        <v>85</v>
      </c>
      <c r="D27" s="42" t="s">
        <v>23</v>
      </c>
      <c r="E27"/>
      <c r="F27" s="104" t="s">
        <v>84</v>
      </c>
      <c r="G27" s="105"/>
      <c r="H27" s="106"/>
      <c r="I27" s="14"/>
    </row>
    <row r="28" spans="2:9" x14ac:dyDescent="0.25">
      <c r="B28" s="13"/>
      <c r="C28" s="18" t="s">
        <v>77</v>
      </c>
      <c r="D28" s="68">
        <v>10</v>
      </c>
      <c r="E28"/>
      <c r="F28" s="107" t="s">
        <v>622</v>
      </c>
      <c r="G28" s="107"/>
      <c r="H28" s="107"/>
      <c r="I28" s="14"/>
    </row>
    <row r="29" spans="2:9" x14ac:dyDescent="0.25">
      <c r="B29" s="13"/>
      <c r="C29" s="18" t="s">
        <v>78</v>
      </c>
      <c r="D29" s="68">
        <v>8</v>
      </c>
      <c r="E29"/>
      <c r="F29" s="107"/>
      <c r="G29" s="107"/>
      <c r="H29" s="107"/>
      <c r="I29" s="14"/>
    </row>
    <row r="30" spans="2:9" x14ac:dyDescent="0.25">
      <c r="B30" s="13"/>
      <c r="C30" s="18" t="s">
        <v>79</v>
      </c>
      <c r="D30" s="68">
        <v>7</v>
      </c>
      <c r="E30"/>
      <c r="F30" s="107"/>
      <c r="G30" s="107"/>
      <c r="H30" s="107"/>
      <c r="I30" s="14"/>
    </row>
    <row r="31" spans="2:9" x14ac:dyDescent="0.25">
      <c r="B31" s="13"/>
      <c r="C31" s="18" t="s">
        <v>80</v>
      </c>
      <c r="D31" s="68">
        <v>7</v>
      </c>
      <c r="E31"/>
      <c r="F31" s="107"/>
      <c r="G31" s="107"/>
      <c r="H31" s="107"/>
      <c r="I31" s="14"/>
    </row>
    <row r="32" spans="2:9" x14ac:dyDescent="0.25">
      <c r="B32" s="13"/>
      <c r="C32" s="18" t="s">
        <v>81</v>
      </c>
      <c r="D32" s="68">
        <v>0</v>
      </c>
      <c r="E32"/>
      <c r="F32" s="107"/>
      <c r="G32" s="107"/>
      <c r="H32" s="107"/>
      <c r="I32" s="14"/>
    </row>
    <row r="33" spans="2:9" x14ac:dyDescent="0.25">
      <c r="B33" s="13"/>
      <c r="E33"/>
      <c r="F33" s="107"/>
      <c r="G33" s="107"/>
      <c r="H33" s="107"/>
      <c r="I33" s="14"/>
    </row>
    <row r="34" spans="2:9" ht="15.75" thickBot="1" x14ac:dyDescent="0.3">
      <c r="B34" s="15"/>
      <c r="C34" s="16"/>
      <c r="D34" s="16"/>
      <c r="E34" s="16"/>
      <c r="F34" s="16"/>
      <c r="G34" s="16"/>
      <c r="H34" s="16"/>
      <c r="I34" s="17"/>
    </row>
  </sheetData>
  <sheetProtection algorithmName="SHA-512" hashValue="5MlV6PEeda+CuEeLs0KucZQ3/GndNT5X8h7wUs+e0ahwlXJevEhka1nIvTtFOAX+BNVR1eJS6Dtfxf5Tb4ohhQ==" saltValue="C6Ku3g/j9BxS4RZrK/Hm0A==" spinCount="100000" sheet="1" objects="1" scenarios="1"/>
  <mergeCells count="4">
    <mergeCell ref="F27:H27"/>
    <mergeCell ref="F28:H33"/>
    <mergeCell ref="C6:H6"/>
    <mergeCell ref="F25:H25"/>
  </mergeCells>
  <conditionalFormatting sqref="D8">
    <cfRule type="containsBlanks" dxfId="19" priority="11">
      <formula>LEN(TRIM(D8))=0</formula>
    </cfRule>
  </conditionalFormatting>
  <conditionalFormatting sqref="D11:D13">
    <cfRule type="containsBlanks" dxfId="18" priority="9">
      <formula>LEN(TRIM(D11))=0</formula>
    </cfRule>
  </conditionalFormatting>
  <conditionalFormatting sqref="D16:D17">
    <cfRule type="containsBlanks" dxfId="17" priority="8">
      <formula>LEN(TRIM(D16))=0</formula>
    </cfRule>
  </conditionalFormatting>
  <conditionalFormatting sqref="D21:D22">
    <cfRule type="containsBlanks" dxfId="16" priority="7">
      <formula>LEN(TRIM(D21))=0</formula>
    </cfRule>
  </conditionalFormatting>
  <conditionalFormatting sqref="D28:D32">
    <cfRule type="containsBlanks" dxfId="15" priority="6">
      <formula>LEN(TRIM(D28))=0</formula>
    </cfRule>
  </conditionalFormatting>
  <conditionalFormatting sqref="F28">
    <cfRule type="containsBlanks" dxfId="14" priority="1">
      <formula>LEN(TRIM(F28))=0</formula>
    </cfRule>
  </conditionalFormatting>
  <conditionalFormatting sqref="G9:G11">
    <cfRule type="containsBlanks" dxfId="13" priority="4">
      <formula>LEN(TRIM(G9))=0</formula>
    </cfRule>
  </conditionalFormatting>
  <conditionalFormatting sqref="G15:G18">
    <cfRule type="containsBlanks" dxfId="12" priority="3">
      <formula>LEN(TRIM(G15))=0</formula>
    </cfRule>
  </conditionalFormatting>
  <conditionalFormatting sqref="G21:H24">
    <cfRule type="containsBlanks" dxfId="11" priority="2">
      <formula>LEN(TRIM(G21))=0</formula>
    </cfRule>
  </conditionalFormatting>
  <dataValidations xWindow="1112" yWindow="476" count="2">
    <dataValidation type="date" showInputMessage="1" showErrorMessage="1" errorTitle="FECHA INVALIDA" promptTitle="Fecha de Generacion del Reporte " prompt="Diligenciar la fecha de Generacion de este Reporte de Procesos Judiciales Formato (DD/MM/AAAA)" sqref="D8" xr:uid="{00000000-0002-0000-0300-000000000000}">
      <formula1>44926</formula1>
      <formula2>45184</formula2>
    </dataValidation>
    <dataValidation type="whole" operator="greaterThanOrEqual" showInputMessage="1" showErrorMessage="1" errorTitle="Numero Invalido" promptTitle="Ingrese la cantidad Solicitada" prompt="Ingrese la cantidad Solicitada" sqref="D11:D13 D16:D17 D21:D22 D28:D32 G9:G11 G15:G18 G21:H24" xr:uid="{00000000-0002-0000-0300-000001000000}">
      <formula1>0</formula1>
    </dataValidation>
  </dataValidations>
  <pageMargins left="0.7" right="0.7" top="0.75" bottom="0.75" header="0.3" footer="0.3"/>
  <pageSetup orientation="portrait" r:id="rId1"/>
  <drawing r:id="rId2"/>
  <legacyDrawing r:id="rId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Hoja5"/>
  <dimension ref="B1:V23"/>
  <sheetViews>
    <sheetView showGridLines="0" tabSelected="1" topLeftCell="C1" workbookViewId="0">
      <selection activeCell="M24" sqref="M24"/>
    </sheetView>
  </sheetViews>
  <sheetFormatPr baseColWidth="10" defaultRowHeight="15" x14ac:dyDescent="0.25"/>
  <cols>
    <col min="1" max="1" width="3.85546875" style="1" customWidth="1"/>
    <col min="2" max="2" width="11.42578125" style="1"/>
    <col min="3" max="3" width="57.85546875" style="1" customWidth="1"/>
    <col min="4" max="4" width="20.85546875" style="1" customWidth="1"/>
    <col min="5" max="5" width="6.28515625" style="1" customWidth="1"/>
    <col min="6" max="6" width="47.85546875" style="1" bestFit="1" customWidth="1"/>
    <col min="7" max="7" width="24.140625" style="1" customWidth="1"/>
    <col min="8" max="8" width="7.28515625" style="1" customWidth="1"/>
    <col min="9" max="16384" width="11.42578125" style="1"/>
  </cols>
  <sheetData>
    <row r="1" spans="2:22" ht="15.75" thickBot="1" x14ac:dyDescent="0.3"/>
    <row r="2" spans="2:22" x14ac:dyDescent="0.25">
      <c r="B2" s="10"/>
      <c r="C2" s="11"/>
      <c r="D2" s="11"/>
      <c r="E2" s="11"/>
      <c r="F2" s="11"/>
      <c r="G2" s="11"/>
      <c r="H2" s="12"/>
      <c r="V2" s="1">
        <f>+D13+D14</f>
        <v>634</v>
      </c>
    </row>
    <row r="3" spans="2:22" x14ac:dyDescent="0.25">
      <c r="B3" s="13"/>
      <c r="H3" s="14"/>
      <c r="V3" s="25">
        <f>+IF(V2&lt;=20,V2,IF(ROUNDDOWN(V2*10%,0)&lt;20,20,ROUNDDOWN(V2*10%,0)))</f>
        <v>63</v>
      </c>
    </row>
    <row r="4" spans="2:22" x14ac:dyDescent="0.25">
      <c r="B4" s="13"/>
      <c r="H4" s="14"/>
    </row>
    <row r="5" spans="2:22" x14ac:dyDescent="0.25">
      <c r="B5" s="13"/>
      <c r="H5" s="14"/>
    </row>
    <row r="6" spans="2:22" ht="15" customHeight="1" x14ac:dyDescent="0.25">
      <c r="B6" s="13"/>
      <c r="G6" s="26"/>
      <c r="H6" s="27"/>
    </row>
    <row r="7" spans="2:22" ht="23.25" x14ac:dyDescent="0.25">
      <c r="B7" s="13"/>
      <c r="C7" s="108" t="s">
        <v>139</v>
      </c>
      <c r="D7" s="108"/>
      <c r="E7" s="108"/>
      <c r="F7" s="108"/>
      <c r="G7" s="108"/>
      <c r="H7" s="27"/>
    </row>
    <row r="8" spans="2:22" x14ac:dyDescent="0.25">
      <c r="B8" s="13"/>
      <c r="E8" s="74" t="s">
        <v>136</v>
      </c>
      <c r="H8" s="14"/>
      <c r="T8" s="1" t="s">
        <v>13</v>
      </c>
    </row>
    <row r="9" spans="2:22" ht="15" customHeight="1" x14ac:dyDescent="0.25">
      <c r="B9" s="13"/>
      <c r="C9" s="21" t="s">
        <v>606</v>
      </c>
      <c r="D9" s="21" t="s">
        <v>23</v>
      </c>
      <c r="E9"/>
      <c r="F9" s="91" t="str">
        <f>"Seleccione una muestra de "&amp;V3&amp;" prejudiciales activos registrados antes  y hasta el 31 de Diciembre  de 2022 y complete la siguiente tabla"</f>
        <v>Seleccione una muestra de 63 prejudiciales activos registrados antes  y hasta el 31 de Diciembre  de 2022 y complete la siguiente tabla</v>
      </c>
      <c r="G9" s="92"/>
      <c r="H9" s="14"/>
      <c r="T9" s="1" t="s">
        <v>14</v>
      </c>
    </row>
    <row r="10" spans="2:22" x14ac:dyDescent="0.25">
      <c r="B10" s="13"/>
      <c r="C10" s="18" t="s">
        <v>146</v>
      </c>
      <c r="D10" s="68">
        <v>15</v>
      </c>
      <c r="E10"/>
      <c r="F10" s="93"/>
      <c r="G10" s="94"/>
      <c r="H10" s="14"/>
    </row>
    <row r="11" spans="2:22" x14ac:dyDescent="0.25">
      <c r="B11" s="13"/>
      <c r="C11" s="18" t="s">
        <v>52</v>
      </c>
      <c r="D11" s="68">
        <v>9</v>
      </c>
      <c r="E11"/>
      <c r="F11" s="22" t="s">
        <v>31</v>
      </c>
      <c r="G11" s="22" t="s">
        <v>54</v>
      </c>
      <c r="H11" s="14"/>
    </row>
    <row r="12" spans="2:22" x14ac:dyDescent="0.25">
      <c r="B12" s="13"/>
      <c r="C12" s="18" t="s">
        <v>596</v>
      </c>
      <c r="D12" s="68">
        <v>9</v>
      </c>
      <c r="E12"/>
      <c r="F12" s="30" t="s">
        <v>55</v>
      </c>
      <c r="G12" s="68">
        <v>3</v>
      </c>
      <c r="H12" s="14"/>
    </row>
    <row r="13" spans="2:22" x14ac:dyDescent="0.25">
      <c r="B13" s="13"/>
      <c r="C13" s="18" t="s">
        <v>595</v>
      </c>
      <c r="D13" s="68">
        <v>22</v>
      </c>
      <c r="E13"/>
      <c r="F13" s="18" t="s">
        <v>140</v>
      </c>
      <c r="G13" s="68">
        <v>60</v>
      </c>
      <c r="H13" s="14"/>
    </row>
    <row r="14" spans="2:22" x14ac:dyDescent="0.25">
      <c r="B14" s="13"/>
      <c r="C14" s="18" t="s">
        <v>594</v>
      </c>
      <c r="D14" s="68">
        <v>612</v>
      </c>
      <c r="E14"/>
      <c r="F14"/>
      <c r="G14"/>
      <c r="H14" s="14"/>
    </row>
    <row r="15" spans="2:22" x14ac:dyDescent="0.25">
      <c r="B15" s="13"/>
      <c r="E15"/>
      <c r="F15"/>
      <c r="G15"/>
      <c r="H15" s="14"/>
    </row>
    <row r="16" spans="2:22" x14ac:dyDescent="0.25">
      <c r="B16" s="13"/>
      <c r="C16" s="21" t="s">
        <v>607</v>
      </c>
      <c r="D16" s="21" t="s">
        <v>23</v>
      </c>
      <c r="E16"/>
      <c r="F16" s="110" t="s">
        <v>84</v>
      </c>
      <c r="G16" s="110"/>
      <c r="H16" s="14"/>
    </row>
    <row r="17" spans="2:8" x14ac:dyDescent="0.25">
      <c r="B17" s="13"/>
      <c r="C17" s="18" t="s">
        <v>597</v>
      </c>
      <c r="D17" s="68">
        <v>13</v>
      </c>
      <c r="E17"/>
      <c r="F17" s="111" t="s">
        <v>620</v>
      </c>
      <c r="G17" s="107"/>
      <c r="H17" s="14"/>
    </row>
    <row r="18" spans="2:8" x14ac:dyDescent="0.25">
      <c r="B18" s="13"/>
      <c r="C18" s="18" t="s">
        <v>598</v>
      </c>
      <c r="D18" s="68">
        <v>13</v>
      </c>
      <c r="E18"/>
      <c r="F18" s="107"/>
      <c r="G18" s="107"/>
      <c r="H18" s="14"/>
    </row>
    <row r="19" spans="2:8" x14ac:dyDescent="0.25">
      <c r="B19" s="13"/>
      <c r="C19"/>
      <c r="D19"/>
      <c r="E19"/>
      <c r="F19" s="107"/>
      <c r="G19" s="107"/>
      <c r="H19" s="14"/>
    </row>
    <row r="20" spans="2:8" x14ac:dyDescent="0.25">
      <c r="B20" s="13"/>
      <c r="C20"/>
      <c r="D20"/>
      <c r="E20"/>
      <c r="F20" s="107"/>
      <c r="G20" s="107"/>
      <c r="H20" s="14"/>
    </row>
    <row r="21" spans="2:8" x14ac:dyDescent="0.25">
      <c r="B21" s="13"/>
      <c r="E21"/>
      <c r="F21" s="107"/>
      <c r="G21" s="107"/>
      <c r="H21" s="14"/>
    </row>
    <row r="22" spans="2:8" x14ac:dyDescent="0.25">
      <c r="B22" s="13"/>
      <c r="E22"/>
      <c r="F22" s="107"/>
      <c r="G22" s="107"/>
      <c r="H22" s="14"/>
    </row>
    <row r="23" spans="2:8" ht="15.75" thickBot="1" x14ac:dyDescent="0.3">
      <c r="B23" s="15"/>
      <c r="C23" s="16"/>
      <c r="D23" s="16"/>
      <c r="E23" s="16"/>
      <c r="F23" s="16"/>
      <c r="G23" s="16"/>
      <c r="H23" s="17"/>
    </row>
  </sheetData>
  <sheetProtection algorithmName="SHA-512" hashValue="nxAelnQVLjJ5zcFLxRLGxV7Z51hBE2p9dZm/GCL3shDeUzxI1acOIOvzxVesJLRxLw4WaTHqZB7tI+v5Dw+zTA==" saltValue="U3vi3heL9NuS1rrMMQmBZg==" spinCount="100000" sheet="1" objects="1" scenarios="1"/>
  <mergeCells count="4">
    <mergeCell ref="F9:G10"/>
    <mergeCell ref="C7:G7"/>
    <mergeCell ref="F16:G16"/>
    <mergeCell ref="F17:G22"/>
  </mergeCells>
  <conditionalFormatting sqref="D10:D14">
    <cfRule type="containsBlanks" dxfId="10" priority="4">
      <formula>LEN(TRIM(D10))=0</formula>
    </cfRule>
  </conditionalFormatting>
  <conditionalFormatting sqref="D17:D18">
    <cfRule type="containsBlanks" dxfId="9" priority="3">
      <formula>LEN(TRIM(D17))=0</formula>
    </cfRule>
  </conditionalFormatting>
  <conditionalFormatting sqref="F17">
    <cfRule type="containsBlanks" dxfId="8" priority="1">
      <formula>LEN(TRIM(F17))=0</formula>
    </cfRule>
  </conditionalFormatting>
  <conditionalFormatting sqref="G12:G13">
    <cfRule type="containsBlanks" dxfId="7" priority="2">
      <formula>LEN(TRIM(G12))=0</formula>
    </cfRule>
  </conditionalFormatting>
  <dataValidations count="1">
    <dataValidation type="whole" operator="greaterThanOrEqual" showInputMessage="1" showErrorMessage="1" errorTitle="Numero Invalido" promptTitle="Ingrese la cantidad Solicitada" prompt="Ingrese la cantidad Solicitada" sqref="D10:D14 D17:D18 G12:G13" xr:uid="{00000000-0002-0000-0400-000000000000}">
      <formula1>0</formula1>
    </dataValidation>
  </dataValidations>
  <pageMargins left="0.7" right="0.7" top="0.75" bottom="0.75" header="0.3" footer="0.3"/>
  <drawing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Hoja7"/>
  <dimension ref="B1:V17"/>
  <sheetViews>
    <sheetView showGridLines="0" workbookViewId="0">
      <selection activeCell="C13" sqref="C13:G16"/>
    </sheetView>
  </sheetViews>
  <sheetFormatPr baseColWidth="10" defaultRowHeight="15" x14ac:dyDescent="0.25"/>
  <cols>
    <col min="1" max="1" width="3.85546875" style="1" customWidth="1"/>
    <col min="2" max="2" width="11.42578125" style="1"/>
    <col min="3" max="3" width="53.5703125" style="1" customWidth="1"/>
    <col min="4" max="4" width="20.85546875" style="1" customWidth="1"/>
    <col min="5" max="5" width="6.28515625" style="1" customWidth="1"/>
    <col min="6" max="6" width="64.5703125" style="1" customWidth="1"/>
    <col min="7" max="7" width="21.7109375" style="1" customWidth="1"/>
    <col min="8" max="8" width="7.28515625" style="1" customWidth="1"/>
    <col min="9" max="16384" width="11.42578125" style="1"/>
  </cols>
  <sheetData>
    <row r="1" spans="2:22" ht="15.75" thickBot="1" x14ac:dyDescent="0.3"/>
    <row r="2" spans="2:22" x14ac:dyDescent="0.25">
      <c r="B2" s="10"/>
      <c r="C2" s="11"/>
      <c r="D2" s="11"/>
      <c r="E2" s="11"/>
      <c r="F2" s="11"/>
      <c r="G2" s="11"/>
      <c r="H2" s="12"/>
    </row>
    <row r="3" spans="2:22" x14ac:dyDescent="0.25">
      <c r="B3" s="13"/>
      <c r="H3" s="14"/>
      <c r="V3" s="25">
        <f>+IF(D10&lt;=10,D10,IF(ROUNDDOWN(D10*10%,0)&gt;10,10,ROUNDDOWN(D10*10%,0)))</f>
        <v>0</v>
      </c>
    </row>
    <row r="4" spans="2:22" x14ac:dyDescent="0.25">
      <c r="B4" s="13"/>
      <c r="H4" s="14"/>
    </row>
    <row r="5" spans="2:22" x14ac:dyDescent="0.25">
      <c r="B5" s="13"/>
      <c r="H5" s="14"/>
    </row>
    <row r="6" spans="2:22" ht="36.75" customHeight="1" x14ac:dyDescent="0.35">
      <c r="B6" s="13"/>
      <c r="C6" s="28" t="s">
        <v>66</v>
      </c>
      <c r="D6" s="29"/>
      <c r="E6" s="24"/>
      <c r="F6"/>
      <c r="G6"/>
      <c r="H6" s="27"/>
    </row>
    <row r="7" spans="2:22" x14ac:dyDescent="0.25">
      <c r="B7" s="13"/>
      <c r="C7" s="1" t="s">
        <v>136</v>
      </c>
      <c r="F7"/>
      <c r="G7"/>
      <c r="H7" s="14"/>
      <c r="T7" s="1" t="s">
        <v>13</v>
      </c>
    </row>
    <row r="8" spans="2:22" x14ac:dyDescent="0.25">
      <c r="B8" s="13"/>
      <c r="C8" s="21" t="s">
        <v>66</v>
      </c>
      <c r="D8" s="21" t="s">
        <v>23</v>
      </c>
      <c r="E8"/>
      <c r="F8" s="21" t="s">
        <v>66</v>
      </c>
      <c r="G8" s="21" t="s">
        <v>23</v>
      </c>
      <c r="H8" s="14"/>
      <c r="T8" s="1" t="s">
        <v>14</v>
      </c>
    </row>
    <row r="9" spans="2:22" x14ac:dyDescent="0.25">
      <c r="B9" s="13"/>
      <c r="C9" s="18" t="s">
        <v>599</v>
      </c>
      <c r="D9" s="68">
        <v>0</v>
      </c>
      <c r="E9"/>
      <c r="F9" s="18" t="s">
        <v>600</v>
      </c>
      <c r="G9" s="68">
        <v>3</v>
      </c>
      <c r="H9" s="14"/>
    </row>
    <row r="10" spans="2:22" x14ac:dyDescent="0.25">
      <c r="B10" s="13"/>
      <c r="C10" s="18" t="s">
        <v>149</v>
      </c>
      <c r="D10" s="68">
        <v>0</v>
      </c>
      <c r="E10"/>
      <c r="F10" s="18" t="s">
        <v>82</v>
      </c>
      <c r="G10" s="68">
        <v>3</v>
      </c>
      <c r="H10" s="14"/>
    </row>
    <row r="11" spans="2:22" x14ac:dyDescent="0.25">
      <c r="B11" s="13"/>
      <c r="D11" s="47"/>
      <c r="E11"/>
      <c r="G11" s="48"/>
      <c r="H11" s="14"/>
    </row>
    <row r="12" spans="2:22" x14ac:dyDescent="0.25">
      <c r="B12" s="13"/>
      <c r="C12" s="49" t="s">
        <v>86</v>
      </c>
      <c r="D12" s="47"/>
      <c r="E12"/>
      <c r="G12" s="48"/>
      <c r="H12" s="14"/>
      <c r="T12" s="1">
        <f>IF(D9="",0,1)</f>
        <v>1</v>
      </c>
    </row>
    <row r="13" spans="2:22" x14ac:dyDescent="0.25">
      <c r="B13" s="13"/>
      <c r="C13" s="95" t="s">
        <v>618</v>
      </c>
      <c r="D13" s="96"/>
      <c r="E13" s="96"/>
      <c r="F13" s="96"/>
      <c r="G13" s="97"/>
      <c r="H13" s="14"/>
    </row>
    <row r="14" spans="2:22" x14ac:dyDescent="0.25">
      <c r="B14" s="13"/>
      <c r="C14" s="98"/>
      <c r="D14" s="99"/>
      <c r="E14" s="99"/>
      <c r="F14" s="99"/>
      <c r="G14" s="100"/>
      <c r="H14" s="14"/>
    </row>
    <row r="15" spans="2:22" x14ac:dyDescent="0.25">
      <c r="B15" s="13"/>
      <c r="C15" s="98"/>
      <c r="D15" s="99"/>
      <c r="E15" s="99"/>
      <c r="F15" s="99"/>
      <c r="G15" s="100"/>
      <c r="H15" s="14"/>
    </row>
    <row r="16" spans="2:22" x14ac:dyDescent="0.25">
      <c r="B16" s="13"/>
      <c r="C16" s="101"/>
      <c r="D16" s="102"/>
      <c r="E16" s="102"/>
      <c r="F16" s="102"/>
      <c r="G16" s="103"/>
      <c r="H16" s="14"/>
      <c r="T16" s="1">
        <f>IF(G9="",0,1)</f>
        <v>1</v>
      </c>
    </row>
    <row r="17" spans="2:20" ht="15.75" thickBot="1" x14ac:dyDescent="0.3">
      <c r="B17" s="15"/>
      <c r="C17" s="16"/>
      <c r="D17" s="16"/>
      <c r="E17" s="16"/>
      <c r="F17" s="16"/>
      <c r="G17" s="16"/>
      <c r="H17" s="17"/>
      <c r="T17" s="1">
        <f>+T12+T16</f>
        <v>2</v>
      </c>
    </row>
  </sheetData>
  <sheetProtection algorithmName="SHA-512" hashValue="N6tl7vnSQ3/4rmjihlbzlljO+55jUVICMQ4tjBFNmb5IOHINV7CHYeyo5iZiXiEAl7dNm679JS/AL8SaXxEVSg==" saltValue="rmA6T9PLDSmaRaxFfG1bZQ==" spinCount="100000" sheet="1"/>
  <mergeCells count="1">
    <mergeCell ref="C13:G16"/>
  </mergeCells>
  <conditionalFormatting sqref="C13">
    <cfRule type="containsBlanks" dxfId="6" priority="3">
      <formula>LEN(TRIM(C13))=0</formula>
    </cfRule>
  </conditionalFormatting>
  <conditionalFormatting sqref="D9:D10">
    <cfRule type="containsBlanks" dxfId="5" priority="2">
      <formula>LEN(TRIM(D9))=0</formula>
    </cfRule>
  </conditionalFormatting>
  <conditionalFormatting sqref="G9:G10">
    <cfRule type="containsBlanks" dxfId="4" priority="1">
      <formula>LEN(TRIM(G9))=0</formula>
    </cfRule>
  </conditionalFormatting>
  <dataValidations count="1">
    <dataValidation type="whole" operator="greaterThanOrEqual" showInputMessage="1" showErrorMessage="1" errorTitle="Numero Invalido" promptTitle="Ingrese la cantidad Solicitada" prompt="Ingrese la cantidad Solicitada" sqref="D9:D10 G9:G10" xr:uid="{00000000-0002-0000-0500-000000000000}">
      <formula1>0</formula1>
    </dataValidation>
  </dataValidations>
  <pageMargins left="0.7" right="0.7" top="0.75" bottom="0.75" header="0.3" footer="0.3"/>
  <pageSetup orientation="portrait"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Hoja8"/>
  <dimension ref="B1:V11"/>
  <sheetViews>
    <sheetView showGridLines="0" workbookViewId="0">
      <selection activeCell="F8" sqref="F8:G10"/>
    </sheetView>
  </sheetViews>
  <sheetFormatPr baseColWidth="10" defaultRowHeight="15" x14ac:dyDescent="0.25"/>
  <cols>
    <col min="1" max="1" width="3.85546875" style="1" customWidth="1"/>
    <col min="2" max="2" width="11.42578125" style="1"/>
    <col min="3" max="3" width="44.140625" style="1" customWidth="1"/>
    <col min="4" max="4" width="20.85546875" style="1" customWidth="1"/>
    <col min="5" max="5" width="6.28515625" style="1" customWidth="1"/>
    <col min="6" max="6" width="36.42578125" style="1" customWidth="1"/>
    <col min="7" max="7" width="24.140625" style="1" customWidth="1"/>
    <col min="8" max="8" width="7.28515625" style="1" customWidth="1"/>
    <col min="9" max="16384" width="11.42578125" style="1"/>
  </cols>
  <sheetData>
    <row r="1" spans="2:22" ht="15.75" thickBot="1" x14ac:dyDescent="0.3"/>
    <row r="2" spans="2:22" x14ac:dyDescent="0.25">
      <c r="B2" s="10"/>
      <c r="C2" s="11"/>
      <c r="D2" s="11"/>
      <c r="E2" s="11"/>
      <c r="F2" s="11"/>
      <c r="G2" s="11"/>
      <c r="H2" s="12"/>
    </row>
    <row r="3" spans="2:22" x14ac:dyDescent="0.25">
      <c r="B3" s="13"/>
      <c r="H3" s="14"/>
      <c r="V3" s="25" t="e">
        <f>+IF(D10&lt;=10,D10,IF(ROUNDDOWN(D10*10%,0)&gt;10,10,ROUNDDOWN(D10*10%,0)))</f>
        <v>#VALUE!</v>
      </c>
    </row>
    <row r="4" spans="2:22" x14ac:dyDescent="0.25">
      <c r="B4" s="13"/>
      <c r="H4" s="14"/>
    </row>
    <row r="5" spans="2:22" x14ac:dyDescent="0.25">
      <c r="B5" s="13"/>
      <c r="H5" s="14"/>
    </row>
    <row r="6" spans="2:22" ht="21.75" customHeight="1" x14ac:dyDescent="0.35">
      <c r="B6" s="13"/>
      <c r="C6" s="108" t="s">
        <v>8</v>
      </c>
      <c r="D6" s="108"/>
      <c r="E6" s="24"/>
      <c r="F6"/>
      <c r="G6"/>
      <c r="H6" s="27"/>
      <c r="T6" s="1" t="s">
        <v>12</v>
      </c>
    </row>
    <row r="7" spans="2:22" x14ac:dyDescent="0.25">
      <c r="B7" s="13"/>
      <c r="C7" s="1" t="s">
        <v>136</v>
      </c>
      <c r="F7" s="50" t="s">
        <v>86</v>
      </c>
      <c r="G7"/>
      <c r="H7" s="14"/>
      <c r="T7" s="1" t="s">
        <v>13</v>
      </c>
    </row>
    <row r="8" spans="2:22" x14ac:dyDescent="0.25">
      <c r="B8" s="13"/>
      <c r="C8" s="21" t="s">
        <v>30</v>
      </c>
      <c r="D8" s="21" t="s">
        <v>23</v>
      </c>
      <c r="E8"/>
      <c r="F8" s="95" t="s">
        <v>619</v>
      </c>
      <c r="G8" s="97"/>
      <c r="H8" s="14"/>
      <c r="T8" s="1" t="s">
        <v>14</v>
      </c>
    </row>
    <row r="9" spans="2:22" x14ac:dyDescent="0.25">
      <c r="B9" s="13"/>
      <c r="C9" s="18" t="s">
        <v>602</v>
      </c>
      <c r="D9" s="68" t="s">
        <v>12</v>
      </c>
      <c r="E9"/>
      <c r="F9" s="98"/>
      <c r="G9" s="100"/>
      <c r="H9" s="14"/>
    </row>
    <row r="10" spans="2:22" x14ac:dyDescent="0.25">
      <c r="B10" s="13"/>
      <c r="C10" s="18" t="s">
        <v>601</v>
      </c>
      <c r="D10" s="68" t="s">
        <v>13</v>
      </c>
      <c r="E10"/>
      <c r="F10" s="101"/>
      <c r="G10" s="103"/>
      <c r="H10" s="14"/>
    </row>
    <row r="11" spans="2:22" ht="15.75" thickBot="1" x14ac:dyDescent="0.3">
      <c r="B11" s="15"/>
      <c r="C11" s="16"/>
      <c r="D11" s="16"/>
      <c r="E11" s="16"/>
      <c r="F11" s="16"/>
      <c r="G11" s="16"/>
      <c r="H11" s="17"/>
    </row>
  </sheetData>
  <sheetProtection algorithmName="SHA-512" hashValue="4Qw/ngVY/lxLXa9rFHaOpoSiKDVCMD3E/jNdPzE3JL6uh+P4JHJhVrRUj2JcYmqdKLfxfySyTosIOr5Os+9rmA==" saltValue="OLqSeRWGBE0yNBzwQetpLA==" spinCount="100000" sheet="1" objects="1" scenarios="1"/>
  <mergeCells count="2">
    <mergeCell ref="C6:D6"/>
    <mergeCell ref="F8:G10"/>
  </mergeCells>
  <conditionalFormatting sqref="D9:D10">
    <cfRule type="containsBlanks" dxfId="3" priority="1">
      <formula>LEN(TRIM(D9))=0</formula>
    </cfRule>
  </conditionalFormatting>
  <conditionalFormatting sqref="F8">
    <cfRule type="containsBlanks" dxfId="2" priority="2">
      <formula>LEN(TRIM(F8))=0</formula>
    </cfRule>
  </conditionalFormatting>
  <dataValidations xWindow="514" yWindow="409" count="2">
    <dataValidation type="list" showInputMessage="1" showErrorMessage="1" promptTitle="Gestiona o No Pagos" prompt="Indique si su entidad Gestiona o No pagos o reliza Informes a traves de SIIF" sqref="D9" xr:uid="{00000000-0002-0000-0600-000000000000}">
      <formula1>$T$6:$T$7</formula1>
    </dataValidation>
    <dataValidation type="list" showInputMessage="1" showErrorMessage="1" promptTitle="Uso del Modulo de Pagos" prompt="Indique si su entidad Gestiona o No pagos o reliza Informes a traves de SIIF" sqref="D10" xr:uid="{00000000-0002-0000-0600-000001000000}">
      <formula1>$T$6:$T$7</formula1>
    </dataValidation>
  </dataValidations>
  <pageMargins left="0.7" right="0.7" top="0.75" bottom="0.75" header="0.3" footer="0.3"/>
  <pageSetup orientation="portrait" r:id="rId1"/>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Hoja9"/>
  <dimension ref="B2:M28"/>
  <sheetViews>
    <sheetView showGridLines="0" topLeftCell="A5" zoomScale="85" zoomScaleNormal="85" workbookViewId="0">
      <selection activeCell="E16" sqref="E16"/>
    </sheetView>
  </sheetViews>
  <sheetFormatPr baseColWidth="10" defaultRowHeight="15" x14ac:dyDescent="0.25"/>
  <cols>
    <col min="2" max="2" width="42.7109375" customWidth="1"/>
    <col min="3" max="3" width="14.5703125" bestFit="1" customWidth="1"/>
    <col min="5" max="5" width="33" bestFit="1" customWidth="1"/>
    <col min="6" max="6" width="14.5703125" bestFit="1" customWidth="1"/>
  </cols>
  <sheetData>
    <row r="2" spans="2:13" ht="18.75" x14ac:dyDescent="0.3">
      <c r="B2" s="118" t="s">
        <v>10</v>
      </c>
      <c r="C2" s="118"/>
      <c r="D2" s="118"/>
      <c r="E2" s="118"/>
      <c r="F2" s="118"/>
      <c r="G2" s="118"/>
      <c r="H2" s="39"/>
      <c r="I2" s="39"/>
      <c r="J2" s="39"/>
      <c r="K2" s="39"/>
      <c r="L2" s="39"/>
      <c r="M2" s="40"/>
    </row>
    <row r="3" spans="2:13" ht="18.75" x14ac:dyDescent="0.3">
      <c r="B3" s="118" t="s">
        <v>11</v>
      </c>
      <c r="C3" s="118"/>
      <c r="D3" s="118"/>
      <c r="E3" s="118"/>
      <c r="F3" s="118"/>
      <c r="G3" s="118"/>
      <c r="H3" s="39"/>
      <c r="I3" s="39"/>
      <c r="J3" s="39"/>
      <c r="K3" s="39"/>
      <c r="L3" s="39"/>
      <c r="M3" s="40"/>
    </row>
    <row r="4" spans="2:13" ht="24" thickBot="1" x14ac:dyDescent="0.4">
      <c r="B4" s="35"/>
      <c r="C4" s="75"/>
      <c r="D4" s="75" t="s">
        <v>148</v>
      </c>
      <c r="E4" s="35"/>
      <c r="F4" s="35"/>
      <c r="G4" s="35"/>
      <c r="H4" s="35"/>
      <c r="I4" s="35"/>
      <c r="J4" s="35"/>
      <c r="K4" s="35"/>
      <c r="L4" s="35"/>
      <c r="M4" s="35"/>
    </row>
    <row r="5" spans="2:13" ht="15.75" thickBot="1" x14ac:dyDescent="0.3">
      <c r="B5" t="s">
        <v>151</v>
      </c>
      <c r="C5" s="112" t="s">
        <v>308</v>
      </c>
      <c r="D5" s="113"/>
      <c r="E5" s="113"/>
      <c r="F5" s="113"/>
      <c r="G5" s="114"/>
    </row>
    <row r="6" spans="2:13" ht="15.75" thickBot="1" x14ac:dyDescent="0.3">
      <c r="B6" t="s">
        <v>152</v>
      </c>
      <c r="C6" s="115" t="s">
        <v>625</v>
      </c>
      <c r="D6" s="116"/>
      <c r="E6" s="116"/>
      <c r="F6" s="116"/>
      <c r="G6" s="117"/>
    </row>
    <row r="8" spans="2:13" x14ac:dyDescent="0.25">
      <c r="B8" t="s">
        <v>37</v>
      </c>
      <c r="C8" s="38" t="str">
        <f>+IF(SUM(USUARIOS!I12:J17)=0,"Falta diligenciar","")</f>
        <v/>
      </c>
      <c r="E8" t="s">
        <v>71</v>
      </c>
      <c r="F8" s="38" t="str">
        <f>+IF(PREJUDICIALES!$D$10="","Falta  actualizar","")</f>
        <v/>
      </c>
    </row>
    <row r="9" spans="2:13" x14ac:dyDescent="0.25">
      <c r="B9" s="37" t="s">
        <v>40</v>
      </c>
      <c r="C9" s="73">
        <f>+SUM(USUARIOS!I12:I17)/(6-SUM(USUARIOS!H12:H17))</f>
        <v>1</v>
      </c>
      <c r="E9" s="37" t="s">
        <v>45</v>
      </c>
      <c r="F9" s="72">
        <f>+PREJUDICIALES!$D$11</f>
        <v>9</v>
      </c>
    </row>
    <row r="10" spans="2:13" x14ac:dyDescent="0.25">
      <c r="B10" s="37" t="s">
        <v>38</v>
      </c>
      <c r="C10" s="72">
        <f>+ABOGADOS!$D$12+SUM(USUARIOS!I12:I17)</f>
        <v>19</v>
      </c>
      <c r="E10" s="37" t="s">
        <v>43</v>
      </c>
      <c r="F10" s="73">
        <f>IFERROR(PREJUDICIALES!$D$11/PREJUDICIALES!$D$10,"")</f>
        <v>0.6</v>
      </c>
    </row>
    <row r="11" spans="2:13" x14ac:dyDescent="0.25">
      <c r="B11" s="37" t="s">
        <v>9</v>
      </c>
      <c r="C11" s="72" t="s">
        <v>99</v>
      </c>
      <c r="E11" s="37" t="s">
        <v>46</v>
      </c>
      <c r="F11" s="73">
        <f>IFERROR(PREJUDICIALES!$G$13/PREJUDICIALES!$V$3,"")</f>
        <v>0.95238095238095233</v>
      </c>
    </row>
    <row r="12" spans="2:13" x14ac:dyDescent="0.25">
      <c r="B12" s="37" t="s">
        <v>39</v>
      </c>
      <c r="C12" s="73">
        <f>IFERROR((ABOGADOS!$G$17+ABOGADOS!$G$18+ABOGADOS!$G$19*0.5)/ABOGADOS!D12,"")</f>
        <v>0.84615384615384615</v>
      </c>
    </row>
    <row r="13" spans="2:13" x14ac:dyDescent="0.25">
      <c r="E13" t="s">
        <v>66</v>
      </c>
      <c r="F13" s="38" t="str">
        <f>+IF(ARBITRAMENTOS!T17=0,"Falta  actualizar","")</f>
        <v/>
      </c>
    </row>
    <row r="14" spans="2:13" x14ac:dyDescent="0.25">
      <c r="B14" t="s">
        <v>70</v>
      </c>
      <c r="C14" s="38" t="str">
        <f>+IF(JUDICIALES!$D$11="","Falta  actualizar","")</f>
        <v/>
      </c>
      <c r="E14" s="37" t="s">
        <v>44</v>
      </c>
      <c r="F14" s="72">
        <f>+ARBITRAMENTOS!D10</f>
        <v>0</v>
      </c>
    </row>
    <row r="15" spans="2:13" x14ac:dyDescent="0.25">
      <c r="B15" s="37" t="s">
        <v>41</v>
      </c>
      <c r="C15" s="72">
        <f>+JUDICIALES!$D$12</f>
        <v>439</v>
      </c>
      <c r="E15" s="37" t="s">
        <v>43</v>
      </c>
      <c r="F15" s="73" t="str">
        <f>IFERROR(ARBITRAMENTOS!D10/ARBITRAMENTOS!D9,"")</f>
        <v/>
      </c>
    </row>
    <row r="16" spans="2:13" x14ac:dyDescent="0.25">
      <c r="B16" s="37" t="s">
        <v>43</v>
      </c>
      <c r="C16" s="73">
        <f>IFERROR(JUDICIALES!$D$12/JUDICIALES!$D$11,"")</f>
        <v>1.0138568129330254</v>
      </c>
    </row>
    <row r="17" spans="2:6" x14ac:dyDescent="0.25">
      <c r="B17" s="37" t="s">
        <v>47</v>
      </c>
      <c r="C17" s="73">
        <f>IFERROR(JUDICIALES!$G$11/JUDICIALES!$G$10,"")</f>
        <v>0.91666666666666663</v>
      </c>
      <c r="E17" t="s">
        <v>69</v>
      </c>
      <c r="F17" s="38" t="str">
        <f>+IF(PAGOS!D9="","Falta  actualizar","")</f>
        <v/>
      </c>
    </row>
    <row r="18" spans="2:6" x14ac:dyDescent="0.25">
      <c r="B18" s="37" t="s">
        <v>42</v>
      </c>
      <c r="C18" s="72">
        <f>IFERROR(C15/ABOGADOS!$D$12,"")</f>
        <v>33.769230769230766</v>
      </c>
      <c r="E18" s="37" t="s">
        <v>153</v>
      </c>
      <c r="F18" s="72" t="str">
        <f>+IF(PAGOS!D10="No","No","Si")</f>
        <v>No</v>
      </c>
    </row>
    <row r="19" spans="2:6" x14ac:dyDescent="0.25">
      <c r="B19" s="37" t="s">
        <v>154</v>
      </c>
      <c r="C19" s="73">
        <f>IFERROR(1-(JUDICIALES!$H$22+JUDICIALES!$H$23+JUDICIALES!$H$24)/(JUDICIALES!$G$22+JUDICIALES!$G$23+JUDICIALES!$G$24),"")</f>
        <v>6.3091482649841879E-3</v>
      </c>
      <c r="E19" s="37" t="s">
        <v>150</v>
      </c>
      <c r="F19" s="72" t="str">
        <f>+IF(PAGOS!D9="No","No aplica","Si")</f>
        <v>Si</v>
      </c>
    </row>
    <row r="21" spans="2:6" ht="15.75" thickBot="1" x14ac:dyDescent="0.3"/>
    <row r="22" spans="2:6" x14ac:dyDescent="0.25">
      <c r="B22" s="2" t="s">
        <v>86</v>
      </c>
      <c r="C22" s="3"/>
      <c r="D22" s="3"/>
      <c r="E22" s="3"/>
      <c r="F22" s="4"/>
    </row>
    <row r="23" spans="2:6" x14ac:dyDescent="0.25">
      <c r="B23" s="95"/>
      <c r="C23" s="96"/>
      <c r="D23" s="96"/>
      <c r="E23" s="96"/>
      <c r="F23" s="97"/>
    </row>
    <row r="24" spans="2:6" x14ac:dyDescent="0.25">
      <c r="B24" s="98"/>
      <c r="C24" s="99"/>
      <c r="D24" s="99"/>
      <c r="E24" s="99"/>
      <c r="F24" s="100"/>
    </row>
    <row r="25" spans="2:6" x14ac:dyDescent="0.25">
      <c r="B25" s="98"/>
      <c r="C25" s="99"/>
      <c r="D25" s="99"/>
      <c r="E25" s="99"/>
      <c r="F25" s="100"/>
    </row>
    <row r="26" spans="2:6" x14ac:dyDescent="0.25">
      <c r="B26" s="101"/>
      <c r="C26" s="102"/>
      <c r="D26" s="102"/>
      <c r="E26" s="102"/>
      <c r="F26" s="103"/>
    </row>
    <row r="27" spans="2:6" x14ac:dyDescent="0.25">
      <c r="B27" t="s">
        <v>147</v>
      </c>
    </row>
    <row r="28" spans="2:6" x14ac:dyDescent="0.25">
      <c r="B28" t="s">
        <v>603</v>
      </c>
    </row>
  </sheetData>
  <sheetProtection algorithmName="SHA-512" hashValue="NZZb/SasmjZXcHmLqUv7MV76Au9pfrJfO2StFmCrhVi9QYK5gi9FJyz4/UYj508+vKbTfEIy7w8HBkLmd+2+qQ==" saltValue="x/pIZ8J0EJ9uFOf53wlUSw==" spinCount="100000" sheet="1" objects="1" scenarios="1"/>
  <mergeCells count="5">
    <mergeCell ref="C5:G5"/>
    <mergeCell ref="C6:G6"/>
    <mergeCell ref="B2:G2"/>
    <mergeCell ref="B3:G3"/>
    <mergeCell ref="B23:F26"/>
  </mergeCells>
  <conditionalFormatting sqref="B23">
    <cfRule type="containsBlanks" dxfId="1" priority="3">
      <formula>LEN(TRIM(B23))=0</formula>
    </cfRule>
  </conditionalFormatting>
  <conditionalFormatting sqref="C5:C6">
    <cfRule type="containsBlanks" dxfId="0" priority="1">
      <formula>LEN(TRIM(C5))=0</formula>
    </cfRule>
  </conditionalFormatting>
  <dataValidations count="1">
    <dataValidation allowBlank="1" showInputMessage="1" showErrorMessage="1" promptTitle="Nombres y Apellidos" prompt="Diligencie los nombres y apellidos del jefe de control interno que esta reportando" sqref="C6:G6" xr:uid="{00000000-0002-0000-0700-000000000000}"/>
  </dataValidations>
  <pageMargins left="0.7" right="0.7" top="0.75" bottom="0.75" header="0.3" footer="0.3"/>
  <pageSetup orientation="portrait" r:id="rId1"/>
  <drawing r:id="rId2"/>
  <extLst>
    <ext xmlns:x14="http://schemas.microsoft.com/office/spreadsheetml/2009/9/main" uri="{CCE6A557-97BC-4b89-ADB6-D9C93CAAB3DF}">
      <x14:dataValidations xmlns:xm="http://schemas.microsoft.com/office/excel/2006/main" count="1">
        <x14:dataValidation type="list" allowBlank="1" showInputMessage="1" showErrorMessage="1" error="Entidad no se Encuentra Activa o Es del Orden Territorial" promptTitle="Nombre entidad que reporta" prompt="Diligenciar Nombre de entidad" xr:uid="{00000000-0002-0000-0700-000001000000}">
          <x14:formula1>
            <xm:f>Entidades!$A$2:$A$424</xm:f>
          </x14:formula1>
          <xm:sqref>C5:G5</xm:sqref>
        </x14:dataValidation>
      </x14:dataValidations>
    </ext>
  </extLs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1E75268-1E86-4A2B-A5E0-99E115B22644}">
  <dimension ref="A1:A424"/>
  <sheetViews>
    <sheetView workbookViewId="0">
      <selection activeCell="A425" sqref="A425"/>
    </sheetView>
  </sheetViews>
  <sheetFormatPr baseColWidth="10" defaultRowHeight="15" x14ac:dyDescent="0.25"/>
  <cols>
    <col min="1" max="1" width="125" customWidth="1"/>
  </cols>
  <sheetData>
    <row r="1" spans="1:1" x14ac:dyDescent="0.25">
      <c r="A1" t="s">
        <v>155</v>
      </c>
    </row>
    <row r="2" spans="1:1" x14ac:dyDescent="0.25">
      <c r="A2" t="s">
        <v>366</v>
      </c>
    </row>
    <row r="3" spans="1:1" x14ac:dyDescent="0.25">
      <c r="A3" t="s">
        <v>522</v>
      </c>
    </row>
    <row r="4" spans="1:1" x14ac:dyDescent="0.25">
      <c r="A4" t="s">
        <v>370</v>
      </c>
    </row>
    <row r="5" spans="1:1" x14ac:dyDescent="0.25">
      <c r="A5" t="s">
        <v>376</v>
      </c>
    </row>
    <row r="6" spans="1:1" x14ac:dyDescent="0.25">
      <c r="A6" t="s">
        <v>515</v>
      </c>
    </row>
    <row r="7" spans="1:1" x14ac:dyDescent="0.25">
      <c r="A7" t="s">
        <v>518</v>
      </c>
    </row>
    <row r="8" spans="1:1" x14ac:dyDescent="0.25">
      <c r="A8" t="s">
        <v>419</v>
      </c>
    </row>
    <row r="9" spans="1:1" x14ac:dyDescent="0.25">
      <c r="A9" t="s">
        <v>205</v>
      </c>
    </row>
    <row r="10" spans="1:1" x14ac:dyDescent="0.25">
      <c r="A10" t="s">
        <v>359</v>
      </c>
    </row>
    <row r="11" spans="1:1" x14ac:dyDescent="0.25">
      <c r="A11" t="s">
        <v>412</v>
      </c>
    </row>
    <row r="12" spans="1:1" x14ac:dyDescent="0.25">
      <c r="A12" t="s">
        <v>258</v>
      </c>
    </row>
    <row r="13" spans="1:1" x14ac:dyDescent="0.25">
      <c r="A13" t="s">
        <v>304</v>
      </c>
    </row>
    <row r="14" spans="1:1" x14ac:dyDescent="0.25">
      <c r="A14" t="s">
        <v>377</v>
      </c>
    </row>
    <row r="15" spans="1:1" x14ac:dyDescent="0.25">
      <c r="A15" t="s">
        <v>517</v>
      </c>
    </row>
    <row r="16" spans="1:1" x14ac:dyDescent="0.25">
      <c r="A16" t="s">
        <v>514</v>
      </c>
    </row>
    <row r="17" spans="1:1" x14ac:dyDescent="0.25">
      <c r="A17" t="s">
        <v>358</v>
      </c>
    </row>
    <row r="18" spans="1:1" x14ac:dyDescent="0.25">
      <c r="A18" t="s">
        <v>373</v>
      </c>
    </row>
    <row r="19" spans="1:1" x14ac:dyDescent="0.25">
      <c r="A19" t="s">
        <v>375</v>
      </c>
    </row>
    <row r="20" spans="1:1" x14ac:dyDescent="0.25">
      <c r="A20" t="s">
        <v>200</v>
      </c>
    </row>
    <row r="21" spans="1:1" x14ac:dyDescent="0.25">
      <c r="A21" t="s">
        <v>335</v>
      </c>
    </row>
    <row r="22" spans="1:1" x14ac:dyDescent="0.25">
      <c r="A22" t="s">
        <v>504</v>
      </c>
    </row>
    <row r="23" spans="1:1" x14ac:dyDescent="0.25">
      <c r="A23" t="s">
        <v>245</v>
      </c>
    </row>
    <row r="24" spans="1:1" x14ac:dyDescent="0.25">
      <c r="A24" t="s">
        <v>270</v>
      </c>
    </row>
    <row r="25" spans="1:1" x14ac:dyDescent="0.25">
      <c r="A25" t="s">
        <v>354</v>
      </c>
    </row>
    <row r="26" spans="1:1" x14ac:dyDescent="0.25">
      <c r="A26" t="s">
        <v>356</v>
      </c>
    </row>
    <row r="27" spans="1:1" x14ac:dyDescent="0.25">
      <c r="A27" t="s">
        <v>383</v>
      </c>
    </row>
    <row r="28" spans="1:1" x14ac:dyDescent="0.25">
      <c r="A28" t="s">
        <v>156</v>
      </c>
    </row>
    <row r="29" spans="1:1" x14ac:dyDescent="0.25">
      <c r="A29" t="s">
        <v>246</v>
      </c>
    </row>
    <row r="30" spans="1:1" x14ac:dyDescent="0.25">
      <c r="A30" t="s">
        <v>382</v>
      </c>
    </row>
    <row r="31" spans="1:1" x14ac:dyDescent="0.25">
      <c r="A31" t="s">
        <v>512</v>
      </c>
    </row>
    <row r="32" spans="1:1" x14ac:dyDescent="0.25">
      <c r="A32" t="s">
        <v>513</v>
      </c>
    </row>
    <row r="33" spans="1:1" x14ac:dyDescent="0.25">
      <c r="A33" t="s">
        <v>431</v>
      </c>
    </row>
    <row r="34" spans="1:1" x14ac:dyDescent="0.25">
      <c r="A34" t="s">
        <v>206</v>
      </c>
    </row>
    <row r="35" spans="1:1" x14ac:dyDescent="0.25">
      <c r="A35" t="s">
        <v>207</v>
      </c>
    </row>
    <row r="36" spans="1:1" x14ac:dyDescent="0.25">
      <c r="A36" t="s">
        <v>208</v>
      </c>
    </row>
    <row r="37" spans="1:1" x14ac:dyDescent="0.25">
      <c r="A37" t="s">
        <v>296</v>
      </c>
    </row>
    <row r="38" spans="1:1" x14ac:dyDescent="0.25">
      <c r="A38" t="s">
        <v>390</v>
      </c>
    </row>
    <row r="39" spans="1:1" x14ac:dyDescent="0.25">
      <c r="A39" t="s">
        <v>334</v>
      </c>
    </row>
    <row r="40" spans="1:1" x14ac:dyDescent="0.25">
      <c r="A40" t="s">
        <v>418</v>
      </c>
    </row>
    <row r="41" spans="1:1" x14ac:dyDescent="0.25">
      <c r="A41" t="s">
        <v>608</v>
      </c>
    </row>
    <row r="42" spans="1:1" x14ac:dyDescent="0.25">
      <c r="A42" t="s">
        <v>238</v>
      </c>
    </row>
    <row r="43" spans="1:1" x14ac:dyDescent="0.25">
      <c r="A43" t="s">
        <v>259</v>
      </c>
    </row>
    <row r="44" spans="1:1" x14ac:dyDescent="0.25">
      <c r="A44" t="s">
        <v>330</v>
      </c>
    </row>
    <row r="45" spans="1:1" x14ac:dyDescent="0.25">
      <c r="A45" t="s">
        <v>566</v>
      </c>
    </row>
    <row r="46" spans="1:1" x14ac:dyDescent="0.25">
      <c r="A46" t="s">
        <v>281</v>
      </c>
    </row>
    <row r="47" spans="1:1" x14ac:dyDescent="0.25">
      <c r="A47" t="s">
        <v>362</v>
      </c>
    </row>
    <row r="48" spans="1:1" x14ac:dyDescent="0.25">
      <c r="A48" t="s">
        <v>209</v>
      </c>
    </row>
    <row r="49" spans="1:1" x14ac:dyDescent="0.25">
      <c r="A49" t="s">
        <v>511</v>
      </c>
    </row>
    <row r="50" spans="1:1" x14ac:dyDescent="0.25">
      <c r="A50" t="s">
        <v>163</v>
      </c>
    </row>
    <row r="51" spans="1:1" x14ac:dyDescent="0.25">
      <c r="A51" t="s">
        <v>299</v>
      </c>
    </row>
    <row r="52" spans="1:1" x14ac:dyDescent="0.25">
      <c r="A52" t="s">
        <v>260</v>
      </c>
    </row>
    <row r="53" spans="1:1" x14ac:dyDescent="0.25">
      <c r="A53" t="s">
        <v>276</v>
      </c>
    </row>
    <row r="54" spans="1:1" x14ac:dyDescent="0.25">
      <c r="A54" t="s">
        <v>558</v>
      </c>
    </row>
    <row r="55" spans="1:1" x14ac:dyDescent="0.25">
      <c r="A55" t="s">
        <v>507</v>
      </c>
    </row>
    <row r="56" spans="1:1" x14ac:dyDescent="0.25">
      <c r="A56" t="s">
        <v>338</v>
      </c>
    </row>
    <row r="57" spans="1:1" x14ac:dyDescent="0.25">
      <c r="A57" t="s">
        <v>421</v>
      </c>
    </row>
    <row r="58" spans="1:1" x14ac:dyDescent="0.25">
      <c r="A58" t="s">
        <v>562</v>
      </c>
    </row>
    <row r="59" spans="1:1" x14ac:dyDescent="0.25">
      <c r="A59" t="s">
        <v>384</v>
      </c>
    </row>
    <row r="60" spans="1:1" x14ac:dyDescent="0.25">
      <c r="A60" t="s">
        <v>496</v>
      </c>
    </row>
    <row r="61" spans="1:1" x14ac:dyDescent="0.25">
      <c r="A61" t="s">
        <v>222</v>
      </c>
    </row>
    <row r="62" spans="1:1" x14ac:dyDescent="0.25">
      <c r="A62" t="s">
        <v>569</v>
      </c>
    </row>
    <row r="63" spans="1:1" x14ac:dyDescent="0.25">
      <c r="A63" t="s">
        <v>271</v>
      </c>
    </row>
    <row r="64" spans="1:1" x14ac:dyDescent="0.25">
      <c r="A64" t="s">
        <v>181</v>
      </c>
    </row>
    <row r="65" spans="1:1" x14ac:dyDescent="0.25">
      <c r="A65" t="s">
        <v>170</v>
      </c>
    </row>
    <row r="66" spans="1:1" x14ac:dyDescent="0.25">
      <c r="A66" t="s">
        <v>171</v>
      </c>
    </row>
    <row r="67" spans="1:1" x14ac:dyDescent="0.25">
      <c r="A67" t="s">
        <v>172</v>
      </c>
    </row>
    <row r="68" spans="1:1" x14ac:dyDescent="0.25">
      <c r="A68" t="s">
        <v>173</v>
      </c>
    </row>
    <row r="69" spans="1:1" x14ac:dyDescent="0.25">
      <c r="A69" t="s">
        <v>174</v>
      </c>
    </row>
    <row r="70" spans="1:1" x14ac:dyDescent="0.25">
      <c r="A70" t="s">
        <v>175</v>
      </c>
    </row>
    <row r="71" spans="1:1" x14ac:dyDescent="0.25">
      <c r="A71" t="s">
        <v>176</v>
      </c>
    </row>
    <row r="72" spans="1:1" x14ac:dyDescent="0.25">
      <c r="A72" t="s">
        <v>177</v>
      </c>
    </row>
    <row r="73" spans="1:1" x14ac:dyDescent="0.25">
      <c r="A73" t="s">
        <v>179</v>
      </c>
    </row>
    <row r="74" spans="1:1" x14ac:dyDescent="0.25">
      <c r="A74" t="s">
        <v>180</v>
      </c>
    </row>
    <row r="75" spans="1:1" x14ac:dyDescent="0.25">
      <c r="A75" t="s">
        <v>194</v>
      </c>
    </row>
    <row r="76" spans="1:1" x14ac:dyDescent="0.25">
      <c r="A76" t="s">
        <v>195</v>
      </c>
    </row>
    <row r="77" spans="1:1" x14ac:dyDescent="0.25">
      <c r="A77" t="s">
        <v>186</v>
      </c>
    </row>
    <row r="78" spans="1:1" x14ac:dyDescent="0.25">
      <c r="A78" t="s">
        <v>324</v>
      </c>
    </row>
    <row r="79" spans="1:1" x14ac:dyDescent="0.25">
      <c r="A79" t="s">
        <v>178</v>
      </c>
    </row>
    <row r="80" spans="1:1" x14ac:dyDescent="0.25">
      <c r="A80" t="s">
        <v>182</v>
      </c>
    </row>
    <row r="81" spans="1:1" x14ac:dyDescent="0.25">
      <c r="A81" t="s">
        <v>196</v>
      </c>
    </row>
    <row r="82" spans="1:1" x14ac:dyDescent="0.25">
      <c r="A82" t="s">
        <v>326</v>
      </c>
    </row>
    <row r="83" spans="1:1" x14ac:dyDescent="0.25">
      <c r="A83" t="s">
        <v>183</v>
      </c>
    </row>
    <row r="84" spans="1:1" x14ac:dyDescent="0.25">
      <c r="A84" t="s">
        <v>184</v>
      </c>
    </row>
    <row r="85" spans="1:1" x14ac:dyDescent="0.25">
      <c r="A85" t="s">
        <v>192</v>
      </c>
    </row>
    <row r="86" spans="1:1" x14ac:dyDescent="0.25">
      <c r="A86" t="s">
        <v>185</v>
      </c>
    </row>
    <row r="87" spans="1:1" x14ac:dyDescent="0.25">
      <c r="A87" t="s">
        <v>327</v>
      </c>
    </row>
    <row r="88" spans="1:1" x14ac:dyDescent="0.25">
      <c r="A88" t="s">
        <v>187</v>
      </c>
    </row>
    <row r="89" spans="1:1" x14ac:dyDescent="0.25">
      <c r="A89" t="s">
        <v>325</v>
      </c>
    </row>
    <row r="90" spans="1:1" x14ac:dyDescent="0.25">
      <c r="A90" t="s">
        <v>198</v>
      </c>
    </row>
    <row r="91" spans="1:1" x14ac:dyDescent="0.25">
      <c r="A91" t="s">
        <v>188</v>
      </c>
    </row>
    <row r="92" spans="1:1" x14ac:dyDescent="0.25">
      <c r="A92" t="s">
        <v>395</v>
      </c>
    </row>
    <row r="93" spans="1:1" x14ac:dyDescent="0.25">
      <c r="A93" t="s">
        <v>393</v>
      </c>
    </row>
    <row r="94" spans="1:1" x14ac:dyDescent="0.25">
      <c r="A94" t="s">
        <v>210</v>
      </c>
    </row>
    <row r="95" spans="1:1" x14ac:dyDescent="0.25">
      <c r="A95" t="s">
        <v>257</v>
      </c>
    </row>
    <row r="96" spans="1:1" x14ac:dyDescent="0.25">
      <c r="A96" t="s">
        <v>191</v>
      </c>
    </row>
    <row r="97" spans="1:1" x14ac:dyDescent="0.25">
      <c r="A97" t="s">
        <v>189</v>
      </c>
    </row>
    <row r="98" spans="1:1" x14ac:dyDescent="0.25">
      <c r="A98" t="s">
        <v>190</v>
      </c>
    </row>
    <row r="99" spans="1:1" x14ac:dyDescent="0.25">
      <c r="A99" t="s">
        <v>197</v>
      </c>
    </row>
    <row r="100" spans="1:1" x14ac:dyDescent="0.25">
      <c r="A100" t="s">
        <v>199</v>
      </c>
    </row>
    <row r="101" spans="1:1" x14ac:dyDescent="0.25">
      <c r="A101" t="s">
        <v>193</v>
      </c>
    </row>
    <row r="102" spans="1:1" x14ac:dyDescent="0.25">
      <c r="A102" t="s">
        <v>212</v>
      </c>
    </row>
    <row r="103" spans="1:1" x14ac:dyDescent="0.25">
      <c r="A103" t="s">
        <v>272</v>
      </c>
    </row>
    <row r="104" spans="1:1" x14ac:dyDescent="0.25">
      <c r="A104" t="s">
        <v>236</v>
      </c>
    </row>
    <row r="105" spans="1:1" x14ac:dyDescent="0.25">
      <c r="A105" t="s">
        <v>280</v>
      </c>
    </row>
    <row r="106" spans="1:1" x14ac:dyDescent="0.25">
      <c r="A106" t="s">
        <v>379</v>
      </c>
    </row>
    <row r="107" spans="1:1" x14ac:dyDescent="0.25">
      <c r="A107" t="s">
        <v>234</v>
      </c>
    </row>
    <row r="108" spans="1:1" x14ac:dyDescent="0.25">
      <c r="A108" t="s">
        <v>360</v>
      </c>
    </row>
    <row r="109" spans="1:1" x14ac:dyDescent="0.25">
      <c r="A109" t="s">
        <v>277</v>
      </c>
    </row>
    <row r="110" spans="1:1" x14ac:dyDescent="0.25">
      <c r="A110" t="s">
        <v>441</v>
      </c>
    </row>
    <row r="111" spans="1:1" x14ac:dyDescent="0.25">
      <c r="A111" t="s">
        <v>442</v>
      </c>
    </row>
    <row r="112" spans="1:1" x14ac:dyDescent="0.25">
      <c r="A112" t="s">
        <v>443</v>
      </c>
    </row>
    <row r="113" spans="1:1" x14ac:dyDescent="0.25">
      <c r="A113" t="s">
        <v>444</v>
      </c>
    </row>
    <row r="114" spans="1:1" x14ac:dyDescent="0.25">
      <c r="A114" t="s">
        <v>445</v>
      </c>
    </row>
    <row r="115" spans="1:1" x14ac:dyDescent="0.25">
      <c r="A115" t="s">
        <v>446</v>
      </c>
    </row>
    <row r="116" spans="1:1" x14ac:dyDescent="0.25">
      <c r="A116" t="s">
        <v>435</v>
      </c>
    </row>
    <row r="117" spans="1:1" x14ac:dyDescent="0.25">
      <c r="A117" t="s">
        <v>436</v>
      </c>
    </row>
    <row r="118" spans="1:1" x14ac:dyDescent="0.25">
      <c r="A118" t="s">
        <v>437</v>
      </c>
    </row>
    <row r="119" spans="1:1" x14ac:dyDescent="0.25">
      <c r="A119" t="s">
        <v>438</v>
      </c>
    </row>
    <row r="120" spans="1:1" x14ac:dyDescent="0.25">
      <c r="A120" t="s">
        <v>439</v>
      </c>
    </row>
    <row r="121" spans="1:1" x14ac:dyDescent="0.25">
      <c r="A121" t="s">
        <v>434</v>
      </c>
    </row>
    <row r="122" spans="1:1" x14ac:dyDescent="0.25">
      <c r="A122" t="s">
        <v>440</v>
      </c>
    </row>
    <row r="123" spans="1:1" x14ac:dyDescent="0.25">
      <c r="A123" t="s">
        <v>447</v>
      </c>
    </row>
    <row r="124" spans="1:1" x14ac:dyDescent="0.25">
      <c r="A124" t="s">
        <v>448</v>
      </c>
    </row>
    <row r="125" spans="1:1" x14ac:dyDescent="0.25">
      <c r="A125" t="s">
        <v>449</v>
      </c>
    </row>
    <row r="126" spans="1:1" x14ac:dyDescent="0.25">
      <c r="A126" t="s">
        <v>450</v>
      </c>
    </row>
    <row r="127" spans="1:1" x14ac:dyDescent="0.25">
      <c r="A127" t="s">
        <v>451</v>
      </c>
    </row>
    <row r="128" spans="1:1" x14ac:dyDescent="0.25">
      <c r="A128" t="s">
        <v>452</v>
      </c>
    </row>
    <row r="129" spans="1:1" x14ac:dyDescent="0.25">
      <c r="A129" t="s">
        <v>453</v>
      </c>
    </row>
    <row r="130" spans="1:1" x14ac:dyDescent="0.25">
      <c r="A130" t="s">
        <v>454</v>
      </c>
    </row>
    <row r="131" spans="1:1" x14ac:dyDescent="0.25">
      <c r="A131" t="s">
        <v>456</v>
      </c>
    </row>
    <row r="132" spans="1:1" x14ac:dyDescent="0.25">
      <c r="A132" t="s">
        <v>457</v>
      </c>
    </row>
    <row r="133" spans="1:1" x14ac:dyDescent="0.25">
      <c r="A133" t="s">
        <v>458</v>
      </c>
    </row>
    <row r="134" spans="1:1" x14ac:dyDescent="0.25">
      <c r="A134" t="s">
        <v>459</v>
      </c>
    </row>
    <row r="135" spans="1:1" x14ac:dyDescent="0.25">
      <c r="A135" t="s">
        <v>460</v>
      </c>
    </row>
    <row r="136" spans="1:1" x14ac:dyDescent="0.25">
      <c r="A136" t="s">
        <v>461</v>
      </c>
    </row>
    <row r="137" spans="1:1" x14ac:dyDescent="0.25">
      <c r="A137" t="s">
        <v>462</v>
      </c>
    </row>
    <row r="138" spans="1:1" x14ac:dyDescent="0.25">
      <c r="A138" t="s">
        <v>463</v>
      </c>
    </row>
    <row r="139" spans="1:1" x14ac:dyDescent="0.25">
      <c r="A139" t="s">
        <v>464</v>
      </c>
    </row>
    <row r="140" spans="1:1" x14ac:dyDescent="0.25">
      <c r="A140" t="s">
        <v>465</v>
      </c>
    </row>
    <row r="141" spans="1:1" x14ac:dyDescent="0.25">
      <c r="A141" t="s">
        <v>466</v>
      </c>
    </row>
    <row r="142" spans="1:1" x14ac:dyDescent="0.25">
      <c r="A142" t="s">
        <v>467</v>
      </c>
    </row>
    <row r="143" spans="1:1" x14ac:dyDescent="0.25">
      <c r="A143" t="s">
        <v>468</v>
      </c>
    </row>
    <row r="144" spans="1:1" x14ac:dyDescent="0.25">
      <c r="A144" t="s">
        <v>469</v>
      </c>
    </row>
    <row r="145" spans="1:1" x14ac:dyDescent="0.25">
      <c r="A145" t="s">
        <v>470</v>
      </c>
    </row>
    <row r="146" spans="1:1" x14ac:dyDescent="0.25">
      <c r="A146" t="s">
        <v>471</v>
      </c>
    </row>
    <row r="147" spans="1:1" x14ac:dyDescent="0.25">
      <c r="A147" t="s">
        <v>473</v>
      </c>
    </row>
    <row r="148" spans="1:1" x14ac:dyDescent="0.25">
      <c r="A148" t="s">
        <v>472</v>
      </c>
    </row>
    <row r="149" spans="1:1" x14ac:dyDescent="0.25">
      <c r="A149" t="s">
        <v>455</v>
      </c>
    </row>
    <row r="150" spans="1:1" x14ac:dyDescent="0.25">
      <c r="A150" t="s">
        <v>556</v>
      </c>
    </row>
    <row r="151" spans="1:1" x14ac:dyDescent="0.25">
      <c r="A151" t="s">
        <v>380</v>
      </c>
    </row>
    <row r="152" spans="1:1" x14ac:dyDescent="0.25">
      <c r="A152" t="s">
        <v>474</v>
      </c>
    </row>
    <row r="153" spans="1:1" x14ac:dyDescent="0.25">
      <c r="A153" t="s">
        <v>475</v>
      </c>
    </row>
    <row r="154" spans="1:1" x14ac:dyDescent="0.25">
      <c r="A154" t="s">
        <v>476</v>
      </c>
    </row>
    <row r="155" spans="1:1" x14ac:dyDescent="0.25">
      <c r="A155" t="s">
        <v>477</v>
      </c>
    </row>
    <row r="156" spans="1:1" x14ac:dyDescent="0.25">
      <c r="A156" t="s">
        <v>478</v>
      </c>
    </row>
    <row r="157" spans="1:1" x14ac:dyDescent="0.25">
      <c r="A157" t="s">
        <v>479</v>
      </c>
    </row>
    <row r="158" spans="1:1" x14ac:dyDescent="0.25">
      <c r="A158" t="s">
        <v>495</v>
      </c>
    </row>
    <row r="159" spans="1:1" x14ac:dyDescent="0.25">
      <c r="A159" t="s">
        <v>480</v>
      </c>
    </row>
    <row r="160" spans="1:1" x14ac:dyDescent="0.25">
      <c r="A160" t="s">
        <v>481</v>
      </c>
    </row>
    <row r="161" spans="1:1" x14ac:dyDescent="0.25">
      <c r="A161" t="s">
        <v>482</v>
      </c>
    </row>
    <row r="162" spans="1:1" x14ac:dyDescent="0.25">
      <c r="A162" t="s">
        <v>483</v>
      </c>
    </row>
    <row r="163" spans="1:1" x14ac:dyDescent="0.25">
      <c r="A163" t="s">
        <v>484</v>
      </c>
    </row>
    <row r="164" spans="1:1" x14ac:dyDescent="0.25">
      <c r="A164" t="s">
        <v>485</v>
      </c>
    </row>
    <row r="165" spans="1:1" x14ac:dyDescent="0.25">
      <c r="A165" t="s">
        <v>486</v>
      </c>
    </row>
    <row r="166" spans="1:1" x14ac:dyDescent="0.25">
      <c r="A166" t="s">
        <v>487</v>
      </c>
    </row>
    <row r="167" spans="1:1" x14ac:dyDescent="0.25">
      <c r="A167" t="s">
        <v>494</v>
      </c>
    </row>
    <row r="168" spans="1:1" x14ac:dyDescent="0.25">
      <c r="A168" t="s">
        <v>488</v>
      </c>
    </row>
    <row r="169" spans="1:1" x14ac:dyDescent="0.25">
      <c r="A169" t="s">
        <v>489</v>
      </c>
    </row>
    <row r="170" spans="1:1" x14ac:dyDescent="0.25">
      <c r="A170" t="s">
        <v>490</v>
      </c>
    </row>
    <row r="171" spans="1:1" x14ac:dyDescent="0.25">
      <c r="A171" t="s">
        <v>491</v>
      </c>
    </row>
    <row r="172" spans="1:1" x14ac:dyDescent="0.25">
      <c r="A172" t="s">
        <v>492</v>
      </c>
    </row>
    <row r="173" spans="1:1" x14ac:dyDescent="0.25">
      <c r="A173" t="s">
        <v>493</v>
      </c>
    </row>
    <row r="174" spans="1:1" x14ac:dyDescent="0.25">
      <c r="A174" t="s">
        <v>217</v>
      </c>
    </row>
    <row r="175" spans="1:1" x14ac:dyDescent="0.25">
      <c r="A175" t="s">
        <v>510</v>
      </c>
    </row>
    <row r="176" spans="1:1" x14ac:dyDescent="0.25">
      <c r="A176" t="s">
        <v>336</v>
      </c>
    </row>
    <row r="177" spans="1:1" x14ac:dyDescent="0.25">
      <c r="A177" t="s">
        <v>497</v>
      </c>
    </row>
    <row r="178" spans="1:1" x14ac:dyDescent="0.25">
      <c r="A178" t="s">
        <v>253</v>
      </c>
    </row>
    <row r="179" spans="1:1" x14ac:dyDescent="0.25">
      <c r="A179" t="s">
        <v>262</v>
      </c>
    </row>
    <row r="180" spans="1:1" x14ac:dyDescent="0.25">
      <c r="A180" t="s">
        <v>503</v>
      </c>
    </row>
    <row r="181" spans="1:1" x14ac:dyDescent="0.25">
      <c r="A181" t="s">
        <v>261</v>
      </c>
    </row>
    <row r="182" spans="1:1" x14ac:dyDescent="0.25">
      <c r="A182" t="s">
        <v>403</v>
      </c>
    </row>
    <row r="183" spans="1:1" x14ac:dyDescent="0.25">
      <c r="A183" t="s">
        <v>337</v>
      </c>
    </row>
    <row r="184" spans="1:1" x14ac:dyDescent="0.25">
      <c r="A184" t="s">
        <v>526</v>
      </c>
    </row>
    <row r="185" spans="1:1" x14ac:dyDescent="0.25">
      <c r="A185" t="s">
        <v>498</v>
      </c>
    </row>
    <row r="186" spans="1:1" x14ac:dyDescent="0.25">
      <c r="A186" t="s">
        <v>165</v>
      </c>
    </row>
    <row r="187" spans="1:1" x14ac:dyDescent="0.25">
      <c r="A187" t="s">
        <v>404</v>
      </c>
    </row>
    <row r="188" spans="1:1" x14ac:dyDescent="0.25">
      <c r="A188" t="s">
        <v>398</v>
      </c>
    </row>
    <row r="189" spans="1:1" x14ac:dyDescent="0.25">
      <c r="A189" t="s">
        <v>420</v>
      </c>
    </row>
    <row r="190" spans="1:1" x14ac:dyDescent="0.25">
      <c r="A190" t="s">
        <v>399</v>
      </c>
    </row>
    <row r="191" spans="1:1" x14ac:dyDescent="0.25">
      <c r="A191" t="s">
        <v>278</v>
      </c>
    </row>
    <row r="192" spans="1:1" x14ac:dyDescent="0.25">
      <c r="A192" t="s">
        <v>400</v>
      </c>
    </row>
    <row r="193" spans="1:1" x14ac:dyDescent="0.25">
      <c r="A193" t="s">
        <v>405</v>
      </c>
    </row>
    <row r="194" spans="1:1" x14ac:dyDescent="0.25">
      <c r="A194" t="s">
        <v>237</v>
      </c>
    </row>
    <row r="195" spans="1:1" x14ac:dyDescent="0.25">
      <c r="A195" t="s">
        <v>231</v>
      </c>
    </row>
    <row r="196" spans="1:1" x14ac:dyDescent="0.25">
      <c r="A196" t="s">
        <v>554</v>
      </c>
    </row>
    <row r="197" spans="1:1" x14ac:dyDescent="0.25">
      <c r="A197" t="s">
        <v>525</v>
      </c>
    </row>
    <row r="198" spans="1:1" x14ac:dyDescent="0.25">
      <c r="A198" t="s">
        <v>429</v>
      </c>
    </row>
    <row r="199" spans="1:1" x14ac:dyDescent="0.25">
      <c r="A199" t="s">
        <v>501</v>
      </c>
    </row>
    <row r="200" spans="1:1" x14ac:dyDescent="0.25">
      <c r="A200" t="s">
        <v>428</v>
      </c>
    </row>
    <row r="201" spans="1:1" x14ac:dyDescent="0.25">
      <c r="A201" t="s">
        <v>427</v>
      </c>
    </row>
    <row r="202" spans="1:1" x14ac:dyDescent="0.25">
      <c r="A202" t="s">
        <v>425</v>
      </c>
    </row>
    <row r="203" spans="1:1" x14ac:dyDescent="0.25">
      <c r="A203" t="s">
        <v>426</v>
      </c>
    </row>
    <row r="204" spans="1:1" x14ac:dyDescent="0.25">
      <c r="A204" t="s">
        <v>570</v>
      </c>
    </row>
    <row r="205" spans="1:1" x14ac:dyDescent="0.25">
      <c r="A205" t="s">
        <v>430</v>
      </c>
    </row>
    <row r="206" spans="1:1" x14ac:dyDescent="0.25">
      <c r="A206" t="s">
        <v>247</v>
      </c>
    </row>
    <row r="207" spans="1:1" x14ac:dyDescent="0.25">
      <c r="A207" t="s">
        <v>239</v>
      </c>
    </row>
    <row r="208" spans="1:1" x14ac:dyDescent="0.25">
      <c r="A208" t="s">
        <v>263</v>
      </c>
    </row>
    <row r="209" spans="1:1" x14ac:dyDescent="0.25">
      <c r="A209" t="s">
        <v>240</v>
      </c>
    </row>
    <row r="210" spans="1:1" x14ac:dyDescent="0.25">
      <c r="A210" t="s">
        <v>293</v>
      </c>
    </row>
    <row r="211" spans="1:1" x14ac:dyDescent="0.25">
      <c r="A211" t="s">
        <v>385</v>
      </c>
    </row>
    <row r="212" spans="1:1" x14ac:dyDescent="0.25">
      <c r="A212" t="s">
        <v>273</v>
      </c>
    </row>
    <row r="213" spans="1:1" x14ac:dyDescent="0.25">
      <c r="A213" t="s">
        <v>223</v>
      </c>
    </row>
    <row r="214" spans="1:1" x14ac:dyDescent="0.25">
      <c r="A214" t="s">
        <v>609</v>
      </c>
    </row>
    <row r="215" spans="1:1" x14ac:dyDescent="0.25">
      <c r="A215" t="s">
        <v>241</v>
      </c>
    </row>
    <row r="216" spans="1:1" x14ac:dyDescent="0.25">
      <c r="A216" t="s">
        <v>248</v>
      </c>
    </row>
    <row r="217" spans="1:1" x14ac:dyDescent="0.25">
      <c r="A217" t="s">
        <v>282</v>
      </c>
    </row>
    <row r="218" spans="1:1" x14ac:dyDescent="0.25">
      <c r="A218" t="s">
        <v>344</v>
      </c>
    </row>
    <row r="219" spans="1:1" x14ac:dyDescent="0.25">
      <c r="A219" t="s">
        <v>283</v>
      </c>
    </row>
    <row r="220" spans="1:1" x14ac:dyDescent="0.25">
      <c r="A220" t="s">
        <v>300</v>
      </c>
    </row>
    <row r="221" spans="1:1" x14ac:dyDescent="0.25">
      <c r="A221" t="s">
        <v>164</v>
      </c>
    </row>
    <row r="222" spans="1:1" x14ac:dyDescent="0.25">
      <c r="A222" t="s">
        <v>331</v>
      </c>
    </row>
    <row r="223" spans="1:1" x14ac:dyDescent="0.25">
      <c r="A223" t="s">
        <v>249</v>
      </c>
    </row>
    <row r="224" spans="1:1" x14ac:dyDescent="0.25">
      <c r="A224" t="s">
        <v>329</v>
      </c>
    </row>
    <row r="225" spans="1:1" x14ac:dyDescent="0.25">
      <c r="A225" t="s">
        <v>160</v>
      </c>
    </row>
    <row r="226" spans="1:1" x14ac:dyDescent="0.25">
      <c r="A226" t="s">
        <v>213</v>
      </c>
    </row>
    <row r="227" spans="1:1" x14ac:dyDescent="0.25">
      <c r="A227" t="s">
        <v>332</v>
      </c>
    </row>
    <row r="228" spans="1:1" x14ac:dyDescent="0.25">
      <c r="A228" t="s">
        <v>394</v>
      </c>
    </row>
    <row r="229" spans="1:1" x14ac:dyDescent="0.25">
      <c r="A229" t="s">
        <v>297</v>
      </c>
    </row>
    <row r="230" spans="1:1" x14ac:dyDescent="0.25">
      <c r="A230" t="s">
        <v>389</v>
      </c>
    </row>
    <row r="231" spans="1:1" x14ac:dyDescent="0.25">
      <c r="A231" t="s">
        <v>505</v>
      </c>
    </row>
    <row r="232" spans="1:1" x14ac:dyDescent="0.25">
      <c r="A232" t="s">
        <v>264</v>
      </c>
    </row>
    <row r="233" spans="1:1" x14ac:dyDescent="0.25">
      <c r="A233" t="s">
        <v>401</v>
      </c>
    </row>
    <row r="234" spans="1:1" x14ac:dyDescent="0.25">
      <c r="A234" t="s">
        <v>214</v>
      </c>
    </row>
    <row r="235" spans="1:1" x14ac:dyDescent="0.25">
      <c r="A235" t="s">
        <v>254</v>
      </c>
    </row>
    <row r="236" spans="1:1" x14ac:dyDescent="0.25">
      <c r="A236" t="s">
        <v>211</v>
      </c>
    </row>
    <row r="237" spans="1:1" x14ac:dyDescent="0.25">
      <c r="A237" t="s">
        <v>560</v>
      </c>
    </row>
    <row r="238" spans="1:1" x14ac:dyDescent="0.25">
      <c r="A238" t="s">
        <v>409</v>
      </c>
    </row>
    <row r="239" spans="1:1" x14ac:dyDescent="0.25">
      <c r="A239" t="s">
        <v>201</v>
      </c>
    </row>
    <row r="240" spans="1:1" x14ac:dyDescent="0.25">
      <c r="A240" t="s">
        <v>158</v>
      </c>
    </row>
    <row r="241" spans="1:1" x14ac:dyDescent="0.25">
      <c r="A241" t="s">
        <v>202</v>
      </c>
    </row>
    <row r="242" spans="1:1" x14ac:dyDescent="0.25">
      <c r="A242" t="s">
        <v>284</v>
      </c>
    </row>
    <row r="243" spans="1:1" x14ac:dyDescent="0.25">
      <c r="A243" t="s">
        <v>224</v>
      </c>
    </row>
    <row r="244" spans="1:1" x14ac:dyDescent="0.25">
      <c r="A244" t="s">
        <v>159</v>
      </c>
    </row>
    <row r="245" spans="1:1" x14ac:dyDescent="0.25">
      <c r="A245" t="s">
        <v>225</v>
      </c>
    </row>
    <row r="246" spans="1:1" x14ac:dyDescent="0.25">
      <c r="A246" t="s">
        <v>215</v>
      </c>
    </row>
    <row r="247" spans="1:1" x14ac:dyDescent="0.25">
      <c r="A247" t="s">
        <v>524</v>
      </c>
    </row>
    <row r="248" spans="1:1" x14ac:dyDescent="0.25">
      <c r="A248" t="s">
        <v>162</v>
      </c>
    </row>
    <row r="249" spans="1:1" x14ac:dyDescent="0.25">
      <c r="A249" t="s">
        <v>168</v>
      </c>
    </row>
    <row r="250" spans="1:1" x14ac:dyDescent="0.25">
      <c r="A250" t="s">
        <v>410</v>
      </c>
    </row>
    <row r="251" spans="1:1" x14ac:dyDescent="0.25">
      <c r="A251" t="s">
        <v>166</v>
      </c>
    </row>
    <row r="252" spans="1:1" x14ac:dyDescent="0.25">
      <c r="A252" t="s">
        <v>266</v>
      </c>
    </row>
    <row r="253" spans="1:1" x14ac:dyDescent="0.25">
      <c r="A253" t="s">
        <v>235</v>
      </c>
    </row>
    <row r="254" spans="1:1" x14ac:dyDescent="0.25">
      <c r="A254" t="s">
        <v>285</v>
      </c>
    </row>
    <row r="255" spans="1:1" x14ac:dyDescent="0.25">
      <c r="A255" t="s">
        <v>229</v>
      </c>
    </row>
    <row r="256" spans="1:1" x14ac:dyDescent="0.25">
      <c r="A256" t="s">
        <v>226</v>
      </c>
    </row>
    <row r="257" spans="1:1" x14ac:dyDescent="0.25">
      <c r="A257" t="s">
        <v>294</v>
      </c>
    </row>
    <row r="258" spans="1:1" x14ac:dyDescent="0.25">
      <c r="A258" t="s">
        <v>378</v>
      </c>
    </row>
    <row r="259" spans="1:1" x14ac:dyDescent="0.25">
      <c r="A259" t="s">
        <v>286</v>
      </c>
    </row>
    <row r="260" spans="1:1" x14ac:dyDescent="0.25">
      <c r="A260" t="s">
        <v>305</v>
      </c>
    </row>
    <row r="261" spans="1:1" x14ac:dyDescent="0.25">
      <c r="A261" t="s">
        <v>287</v>
      </c>
    </row>
    <row r="262" spans="1:1" x14ac:dyDescent="0.25">
      <c r="A262" t="s">
        <v>227</v>
      </c>
    </row>
    <row r="263" spans="1:1" x14ac:dyDescent="0.25">
      <c r="A263" t="s">
        <v>228</v>
      </c>
    </row>
    <row r="264" spans="1:1" x14ac:dyDescent="0.25">
      <c r="A264" t="s">
        <v>255</v>
      </c>
    </row>
    <row r="265" spans="1:1" x14ac:dyDescent="0.25">
      <c r="A265" t="s">
        <v>230</v>
      </c>
    </row>
    <row r="266" spans="1:1" x14ac:dyDescent="0.25">
      <c r="A266" t="s">
        <v>232</v>
      </c>
    </row>
    <row r="267" spans="1:1" x14ac:dyDescent="0.25">
      <c r="A267" t="s">
        <v>432</v>
      </c>
    </row>
    <row r="268" spans="1:1" x14ac:dyDescent="0.25">
      <c r="A268" t="s">
        <v>267</v>
      </c>
    </row>
    <row r="269" spans="1:1" x14ac:dyDescent="0.25">
      <c r="A269" t="s">
        <v>339</v>
      </c>
    </row>
    <row r="270" spans="1:1" x14ac:dyDescent="0.25">
      <c r="A270" t="s">
        <v>553</v>
      </c>
    </row>
    <row r="271" spans="1:1" x14ac:dyDescent="0.25">
      <c r="A271" t="s">
        <v>509</v>
      </c>
    </row>
    <row r="272" spans="1:1" x14ac:dyDescent="0.25">
      <c r="A272" t="s">
        <v>559</v>
      </c>
    </row>
    <row r="273" spans="1:1" x14ac:dyDescent="0.25">
      <c r="A273" t="s">
        <v>242</v>
      </c>
    </row>
    <row r="274" spans="1:1" x14ac:dyDescent="0.25">
      <c r="A274" t="s">
        <v>161</v>
      </c>
    </row>
    <row r="275" spans="1:1" x14ac:dyDescent="0.25">
      <c r="A275" t="s">
        <v>355</v>
      </c>
    </row>
    <row r="276" spans="1:1" x14ac:dyDescent="0.25">
      <c r="A276" t="s">
        <v>328</v>
      </c>
    </row>
    <row r="277" spans="1:1" x14ac:dyDescent="0.25">
      <c r="A277" t="s">
        <v>250</v>
      </c>
    </row>
    <row r="278" spans="1:1" x14ac:dyDescent="0.25">
      <c r="A278" t="s">
        <v>204</v>
      </c>
    </row>
    <row r="279" spans="1:1" x14ac:dyDescent="0.25">
      <c r="A279" t="s">
        <v>216</v>
      </c>
    </row>
    <row r="280" spans="1:1" x14ac:dyDescent="0.25">
      <c r="A280" t="s">
        <v>565</v>
      </c>
    </row>
    <row r="281" spans="1:1" x14ac:dyDescent="0.25">
      <c r="A281" t="s">
        <v>233</v>
      </c>
    </row>
    <row r="282" spans="1:1" x14ac:dyDescent="0.25">
      <c r="A282" t="s">
        <v>341</v>
      </c>
    </row>
    <row r="283" spans="1:1" x14ac:dyDescent="0.25">
      <c r="A283" t="s">
        <v>371</v>
      </c>
    </row>
    <row r="284" spans="1:1" x14ac:dyDescent="0.25">
      <c r="A284" t="s">
        <v>269</v>
      </c>
    </row>
    <row r="285" spans="1:1" x14ac:dyDescent="0.25">
      <c r="A285" t="s">
        <v>298</v>
      </c>
    </row>
    <row r="286" spans="1:1" x14ac:dyDescent="0.25">
      <c r="A286" t="s">
        <v>363</v>
      </c>
    </row>
    <row r="287" spans="1:1" x14ac:dyDescent="0.25">
      <c r="A287" t="s">
        <v>301</v>
      </c>
    </row>
    <row r="288" spans="1:1" x14ac:dyDescent="0.25">
      <c r="A288" t="s">
        <v>306</v>
      </c>
    </row>
    <row r="289" spans="1:1" x14ac:dyDescent="0.25">
      <c r="A289" t="s">
        <v>357</v>
      </c>
    </row>
    <row r="290" spans="1:1" x14ac:dyDescent="0.25">
      <c r="A290" t="s">
        <v>203</v>
      </c>
    </row>
    <row r="291" spans="1:1" x14ac:dyDescent="0.25">
      <c r="A291" t="s">
        <v>367</v>
      </c>
    </row>
    <row r="292" spans="1:1" x14ac:dyDescent="0.25">
      <c r="A292" t="s">
        <v>364</v>
      </c>
    </row>
    <row r="293" spans="1:1" x14ac:dyDescent="0.25">
      <c r="A293" t="s">
        <v>413</v>
      </c>
    </row>
    <row r="294" spans="1:1" x14ac:dyDescent="0.25">
      <c r="A294" t="s">
        <v>406</v>
      </c>
    </row>
    <row r="295" spans="1:1" x14ac:dyDescent="0.25">
      <c r="A295" t="s">
        <v>407</v>
      </c>
    </row>
    <row r="296" spans="1:1" x14ac:dyDescent="0.25">
      <c r="A296" t="s">
        <v>422</v>
      </c>
    </row>
    <row r="297" spans="1:1" x14ac:dyDescent="0.25">
      <c r="A297" t="s">
        <v>571</v>
      </c>
    </row>
    <row r="298" spans="1:1" x14ac:dyDescent="0.25">
      <c r="A298" t="s">
        <v>348</v>
      </c>
    </row>
    <row r="299" spans="1:1" x14ac:dyDescent="0.25">
      <c r="A299" t="s">
        <v>350</v>
      </c>
    </row>
    <row r="300" spans="1:1" x14ac:dyDescent="0.25">
      <c r="A300" t="s">
        <v>346</v>
      </c>
    </row>
    <row r="301" spans="1:1" x14ac:dyDescent="0.25">
      <c r="A301" t="s">
        <v>347</v>
      </c>
    </row>
    <row r="302" spans="1:1" x14ac:dyDescent="0.25">
      <c r="A302" t="s">
        <v>351</v>
      </c>
    </row>
    <row r="303" spans="1:1" x14ac:dyDescent="0.25">
      <c r="A303" t="s">
        <v>610</v>
      </c>
    </row>
    <row r="304" spans="1:1" x14ac:dyDescent="0.25">
      <c r="A304" t="s">
        <v>340</v>
      </c>
    </row>
    <row r="305" spans="1:1" x14ac:dyDescent="0.25">
      <c r="A305" t="s">
        <v>516</v>
      </c>
    </row>
    <row r="306" spans="1:1" x14ac:dyDescent="0.25">
      <c r="A306" t="s">
        <v>411</v>
      </c>
    </row>
    <row r="307" spans="1:1" x14ac:dyDescent="0.25">
      <c r="A307" t="s">
        <v>523</v>
      </c>
    </row>
    <row r="308" spans="1:1" x14ac:dyDescent="0.25">
      <c r="A308" t="s">
        <v>167</v>
      </c>
    </row>
    <row r="309" spans="1:1" x14ac:dyDescent="0.25">
      <c r="A309" t="s">
        <v>169</v>
      </c>
    </row>
    <row r="310" spans="1:1" x14ac:dyDescent="0.25">
      <c r="A310" t="s">
        <v>415</v>
      </c>
    </row>
    <row r="311" spans="1:1" x14ac:dyDescent="0.25">
      <c r="A311" t="s">
        <v>414</v>
      </c>
    </row>
    <row r="312" spans="1:1" x14ac:dyDescent="0.25">
      <c r="A312" t="s">
        <v>416</v>
      </c>
    </row>
    <row r="313" spans="1:1" x14ac:dyDescent="0.25">
      <c r="A313" t="s">
        <v>424</v>
      </c>
    </row>
    <row r="314" spans="1:1" x14ac:dyDescent="0.25">
      <c r="A314" t="s">
        <v>563</v>
      </c>
    </row>
    <row r="315" spans="1:1" x14ac:dyDescent="0.25">
      <c r="A315" t="s">
        <v>417</v>
      </c>
    </row>
    <row r="316" spans="1:1" x14ac:dyDescent="0.25">
      <c r="A316" t="s">
        <v>502</v>
      </c>
    </row>
    <row r="317" spans="1:1" x14ac:dyDescent="0.25">
      <c r="A317" t="s">
        <v>500</v>
      </c>
    </row>
    <row r="318" spans="1:1" x14ac:dyDescent="0.25">
      <c r="A318" t="s">
        <v>555</v>
      </c>
    </row>
    <row r="319" spans="1:1" x14ac:dyDescent="0.25">
      <c r="A319" t="s">
        <v>561</v>
      </c>
    </row>
    <row r="320" spans="1:1" x14ac:dyDescent="0.25">
      <c r="A320" t="s">
        <v>519</v>
      </c>
    </row>
    <row r="321" spans="1:1" x14ac:dyDescent="0.25">
      <c r="A321" t="s">
        <v>433</v>
      </c>
    </row>
    <row r="322" spans="1:1" x14ac:dyDescent="0.25">
      <c r="A322" t="s">
        <v>345</v>
      </c>
    </row>
    <row r="323" spans="1:1" x14ac:dyDescent="0.25">
      <c r="A323" t="s">
        <v>520</v>
      </c>
    </row>
    <row r="324" spans="1:1" x14ac:dyDescent="0.25">
      <c r="A324" t="s">
        <v>342</v>
      </c>
    </row>
    <row r="325" spans="1:1" x14ac:dyDescent="0.25">
      <c r="A325" t="s">
        <v>343</v>
      </c>
    </row>
    <row r="326" spans="1:1" x14ac:dyDescent="0.25">
      <c r="A326" t="s">
        <v>352</v>
      </c>
    </row>
    <row r="327" spans="1:1" x14ac:dyDescent="0.25">
      <c r="A327" t="s">
        <v>423</v>
      </c>
    </row>
    <row r="328" spans="1:1" x14ac:dyDescent="0.25">
      <c r="A328" t="s">
        <v>349</v>
      </c>
    </row>
    <row r="329" spans="1:1" x14ac:dyDescent="0.25">
      <c r="A329" t="s">
        <v>391</v>
      </c>
    </row>
    <row r="330" spans="1:1" x14ac:dyDescent="0.25">
      <c r="A330" t="s">
        <v>537</v>
      </c>
    </row>
    <row r="331" spans="1:1" x14ac:dyDescent="0.25">
      <c r="A331" t="s">
        <v>527</v>
      </c>
    </row>
    <row r="332" spans="1:1" x14ac:dyDescent="0.25">
      <c r="A332" t="s">
        <v>529</v>
      </c>
    </row>
    <row r="333" spans="1:1" x14ac:dyDescent="0.25">
      <c r="A333" t="s">
        <v>532</v>
      </c>
    </row>
    <row r="334" spans="1:1" x14ac:dyDescent="0.25">
      <c r="A334" t="s">
        <v>548</v>
      </c>
    </row>
    <row r="335" spans="1:1" x14ac:dyDescent="0.25">
      <c r="A335" t="s">
        <v>536</v>
      </c>
    </row>
    <row r="336" spans="1:1" x14ac:dyDescent="0.25">
      <c r="A336" t="s">
        <v>534</v>
      </c>
    </row>
    <row r="337" spans="1:1" x14ac:dyDescent="0.25">
      <c r="A337" t="s">
        <v>552</v>
      </c>
    </row>
    <row r="338" spans="1:1" x14ac:dyDescent="0.25">
      <c r="A338" t="s">
        <v>543</v>
      </c>
    </row>
    <row r="339" spans="1:1" x14ac:dyDescent="0.25">
      <c r="A339" t="s">
        <v>550</v>
      </c>
    </row>
    <row r="340" spans="1:1" x14ac:dyDescent="0.25">
      <c r="A340" t="s">
        <v>544</v>
      </c>
    </row>
    <row r="341" spans="1:1" x14ac:dyDescent="0.25">
      <c r="A341" t="s">
        <v>539</v>
      </c>
    </row>
    <row r="342" spans="1:1" x14ac:dyDescent="0.25">
      <c r="A342" t="s">
        <v>545</v>
      </c>
    </row>
    <row r="343" spans="1:1" x14ac:dyDescent="0.25">
      <c r="A343" t="s">
        <v>540</v>
      </c>
    </row>
    <row r="344" spans="1:1" x14ac:dyDescent="0.25">
      <c r="A344" t="s">
        <v>546</v>
      </c>
    </row>
    <row r="345" spans="1:1" x14ac:dyDescent="0.25">
      <c r="A345" t="s">
        <v>551</v>
      </c>
    </row>
    <row r="346" spans="1:1" x14ac:dyDescent="0.25">
      <c r="A346" t="s">
        <v>541</v>
      </c>
    </row>
    <row r="347" spans="1:1" x14ac:dyDescent="0.25">
      <c r="A347" t="s">
        <v>533</v>
      </c>
    </row>
    <row r="348" spans="1:1" x14ac:dyDescent="0.25">
      <c r="A348" t="s">
        <v>538</v>
      </c>
    </row>
    <row r="349" spans="1:1" x14ac:dyDescent="0.25">
      <c r="A349" t="s">
        <v>528</v>
      </c>
    </row>
    <row r="350" spans="1:1" x14ac:dyDescent="0.25">
      <c r="A350" t="s">
        <v>542</v>
      </c>
    </row>
    <row r="351" spans="1:1" x14ac:dyDescent="0.25">
      <c r="A351" t="s">
        <v>530</v>
      </c>
    </row>
    <row r="352" spans="1:1" x14ac:dyDescent="0.25">
      <c r="A352" t="s">
        <v>547</v>
      </c>
    </row>
    <row r="353" spans="1:1" x14ac:dyDescent="0.25">
      <c r="A353" t="s">
        <v>535</v>
      </c>
    </row>
    <row r="354" spans="1:1" x14ac:dyDescent="0.25">
      <c r="A354" t="s">
        <v>549</v>
      </c>
    </row>
    <row r="355" spans="1:1" x14ac:dyDescent="0.25">
      <c r="A355" t="s">
        <v>531</v>
      </c>
    </row>
    <row r="356" spans="1:1" x14ac:dyDescent="0.25">
      <c r="A356" t="s">
        <v>611</v>
      </c>
    </row>
    <row r="357" spans="1:1" x14ac:dyDescent="0.25">
      <c r="A357" t="s">
        <v>274</v>
      </c>
    </row>
    <row r="358" spans="1:1" x14ac:dyDescent="0.25">
      <c r="A358" t="s">
        <v>408</v>
      </c>
    </row>
    <row r="359" spans="1:1" x14ac:dyDescent="0.25">
      <c r="A359" t="s">
        <v>275</v>
      </c>
    </row>
    <row r="360" spans="1:1" x14ac:dyDescent="0.25">
      <c r="A360" t="s">
        <v>288</v>
      </c>
    </row>
    <row r="361" spans="1:1" x14ac:dyDescent="0.25">
      <c r="A361" t="s">
        <v>289</v>
      </c>
    </row>
    <row r="362" spans="1:1" x14ac:dyDescent="0.25">
      <c r="A362" t="s">
        <v>295</v>
      </c>
    </row>
    <row r="363" spans="1:1" x14ac:dyDescent="0.25">
      <c r="A363" t="s">
        <v>218</v>
      </c>
    </row>
    <row r="364" spans="1:1" x14ac:dyDescent="0.25">
      <c r="A364" t="s">
        <v>265</v>
      </c>
    </row>
    <row r="365" spans="1:1" x14ac:dyDescent="0.25">
      <c r="A365" t="s">
        <v>290</v>
      </c>
    </row>
    <row r="366" spans="1:1" x14ac:dyDescent="0.25">
      <c r="A366" t="s">
        <v>302</v>
      </c>
    </row>
    <row r="367" spans="1:1" x14ac:dyDescent="0.25">
      <c r="A367" t="s">
        <v>392</v>
      </c>
    </row>
    <row r="368" spans="1:1" x14ac:dyDescent="0.25">
      <c r="A368" t="s">
        <v>387</v>
      </c>
    </row>
    <row r="369" spans="1:1" x14ac:dyDescent="0.25">
      <c r="A369" t="s">
        <v>386</v>
      </c>
    </row>
    <row r="370" spans="1:1" x14ac:dyDescent="0.25">
      <c r="A370" t="s">
        <v>157</v>
      </c>
    </row>
    <row r="371" spans="1:1" x14ac:dyDescent="0.25">
      <c r="A371" t="s">
        <v>219</v>
      </c>
    </row>
    <row r="372" spans="1:1" x14ac:dyDescent="0.25">
      <c r="A372" t="s">
        <v>303</v>
      </c>
    </row>
    <row r="373" spans="1:1" x14ac:dyDescent="0.25">
      <c r="A373" t="s">
        <v>251</v>
      </c>
    </row>
    <row r="374" spans="1:1" x14ac:dyDescent="0.25">
      <c r="A374" t="s">
        <v>221</v>
      </c>
    </row>
    <row r="375" spans="1:1" x14ac:dyDescent="0.25">
      <c r="A375" t="s">
        <v>256</v>
      </c>
    </row>
    <row r="376" spans="1:1" x14ac:dyDescent="0.25">
      <c r="A376" t="s">
        <v>279</v>
      </c>
    </row>
    <row r="377" spans="1:1" x14ac:dyDescent="0.25">
      <c r="A377" t="s">
        <v>252</v>
      </c>
    </row>
    <row r="378" spans="1:1" x14ac:dyDescent="0.25">
      <c r="A378" t="s">
        <v>307</v>
      </c>
    </row>
    <row r="379" spans="1:1" x14ac:dyDescent="0.25">
      <c r="A379" t="s">
        <v>220</v>
      </c>
    </row>
    <row r="380" spans="1:1" x14ac:dyDescent="0.25">
      <c r="A380" t="s">
        <v>291</v>
      </c>
    </row>
    <row r="381" spans="1:1" x14ac:dyDescent="0.25">
      <c r="A381" t="s">
        <v>243</v>
      </c>
    </row>
    <row r="382" spans="1:1" x14ac:dyDescent="0.25">
      <c r="A382" t="s">
        <v>292</v>
      </c>
    </row>
    <row r="383" spans="1:1" x14ac:dyDescent="0.25">
      <c r="A383" t="s">
        <v>402</v>
      </c>
    </row>
    <row r="384" spans="1:1" x14ac:dyDescent="0.25">
      <c r="A384" t="s">
        <v>508</v>
      </c>
    </row>
    <row r="385" spans="1:1" x14ac:dyDescent="0.25">
      <c r="A385" t="s">
        <v>396</v>
      </c>
    </row>
    <row r="386" spans="1:1" x14ac:dyDescent="0.25">
      <c r="A386" t="s">
        <v>333</v>
      </c>
    </row>
    <row r="387" spans="1:1" x14ac:dyDescent="0.25">
      <c r="A387" t="s">
        <v>308</v>
      </c>
    </row>
    <row r="388" spans="1:1" x14ac:dyDescent="0.25">
      <c r="A388" t="s">
        <v>568</v>
      </c>
    </row>
    <row r="389" spans="1:1" x14ac:dyDescent="0.25">
      <c r="A389" t="s">
        <v>381</v>
      </c>
    </row>
    <row r="390" spans="1:1" x14ac:dyDescent="0.25">
      <c r="A390" t="s">
        <v>564</v>
      </c>
    </row>
    <row r="391" spans="1:1" x14ac:dyDescent="0.25">
      <c r="A391" t="s">
        <v>365</v>
      </c>
    </row>
    <row r="392" spans="1:1" x14ac:dyDescent="0.25">
      <c r="A392" t="s">
        <v>499</v>
      </c>
    </row>
    <row r="393" spans="1:1" x14ac:dyDescent="0.25">
      <c r="A393" t="s">
        <v>388</v>
      </c>
    </row>
    <row r="394" spans="1:1" x14ac:dyDescent="0.25">
      <c r="A394" t="s">
        <v>369</v>
      </c>
    </row>
    <row r="395" spans="1:1" x14ac:dyDescent="0.25">
      <c r="A395" t="s">
        <v>361</v>
      </c>
    </row>
    <row r="396" spans="1:1" x14ac:dyDescent="0.25">
      <c r="A396" t="s">
        <v>557</v>
      </c>
    </row>
    <row r="397" spans="1:1" x14ac:dyDescent="0.25">
      <c r="A397" t="s">
        <v>506</v>
      </c>
    </row>
    <row r="398" spans="1:1" x14ac:dyDescent="0.25">
      <c r="A398" t="s">
        <v>244</v>
      </c>
    </row>
    <row r="399" spans="1:1" x14ac:dyDescent="0.25">
      <c r="A399" t="s">
        <v>567</v>
      </c>
    </row>
    <row r="400" spans="1:1" x14ac:dyDescent="0.25">
      <c r="A400" t="s">
        <v>268</v>
      </c>
    </row>
    <row r="401" spans="1:1" x14ac:dyDescent="0.25">
      <c r="A401" t="s">
        <v>353</v>
      </c>
    </row>
    <row r="402" spans="1:1" x14ac:dyDescent="0.25">
      <c r="A402" t="s">
        <v>521</v>
      </c>
    </row>
    <row r="403" spans="1:1" x14ac:dyDescent="0.25">
      <c r="A403" t="s">
        <v>372</v>
      </c>
    </row>
    <row r="404" spans="1:1" x14ac:dyDescent="0.25">
      <c r="A404" t="s">
        <v>368</v>
      </c>
    </row>
    <row r="405" spans="1:1" x14ac:dyDescent="0.25">
      <c r="A405" t="s">
        <v>374</v>
      </c>
    </row>
    <row r="406" spans="1:1" x14ac:dyDescent="0.25">
      <c r="A406" t="s">
        <v>309</v>
      </c>
    </row>
    <row r="407" spans="1:1" x14ac:dyDescent="0.25">
      <c r="A407" t="s">
        <v>310</v>
      </c>
    </row>
    <row r="408" spans="1:1" x14ac:dyDescent="0.25">
      <c r="A408" t="s">
        <v>397</v>
      </c>
    </row>
    <row r="409" spans="1:1" x14ac:dyDescent="0.25">
      <c r="A409" t="s">
        <v>311</v>
      </c>
    </row>
    <row r="410" spans="1:1" x14ac:dyDescent="0.25">
      <c r="A410" t="s">
        <v>312</v>
      </c>
    </row>
    <row r="411" spans="1:1" x14ac:dyDescent="0.25">
      <c r="A411" t="s">
        <v>313</v>
      </c>
    </row>
    <row r="412" spans="1:1" x14ac:dyDescent="0.25">
      <c r="A412" t="s">
        <v>314</v>
      </c>
    </row>
    <row r="413" spans="1:1" x14ac:dyDescent="0.25">
      <c r="A413" t="s">
        <v>315</v>
      </c>
    </row>
    <row r="414" spans="1:1" x14ac:dyDescent="0.25">
      <c r="A414" t="s">
        <v>316</v>
      </c>
    </row>
    <row r="415" spans="1:1" x14ac:dyDescent="0.25">
      <c r="A415" t="s">
        <v>323</v>
      </c>
    </row>
    <row r="416" spans="1:1" x14ac:dyDescent="0.25">
      <c r="A416" t="s">
        <v>320</v>
      </c>
    </row>
    <row r="417" spans="1:1" x14ac:dyDescent="0.25">
      <c r="A417" t="s">
        <v>318</v>
      </c>
    </row>
    <row r="418" spans="1:1" x14ac:dyDescent="0.25">
      <c r="A418" t="s">
        <v>322</v>
      </c>
    </row>
    <row r="419" spans="1:1" x14ac:dyDescent="0.25">
      <c r="A419" t="s">
        <v>319</v>
      </c>
    </row>
    <row r="420" spans="1:1" x14ac:dyDescent="0.25">
      <c r="A420" t="s">
        <v>317</v>
      </c>
    </row>
    <row r="421" spans="1:1" x14ac:dyDescent="0.25">
      <c r="A421" t="s">
        <v>321</v>
      </c>
    </row>
    <row r="422" spans="1:1" x14ac:dyDescent="0.25">
      <c r="A422" t="s">
        <v>572</v>
      </c>
    </row>
    <row r="423" spans="1:1" x14ac:dyDescent="0.25">
      <c r="A423" t="s">
        <v>573</v>
      </c>
    </row>
    <row r="424" spans="1:1" x14ac:dyDescent="0.25">
      <c r="A424" t="s">
        <v>612</v>
      </c>
    </row>
  </sheetData>
  <sheetProtection algorithmName="SHA-512" hashValue="Jp6ibyLaqjs8oFs7ERH1hbaRNJQjMv0nTcolGGHWKD5NFJrFcSF1vJmrYc7+v7UXqMlpaH5+B5DCNFxboEu49w==" saltValue="bG7dr7SUJbDrMYvNbbetnA==" spinCount="100000" sheet="1" objects="1" scenarios="1"/>
  <sortState xmlns:xlrd2="http://schemas.microsoft.com/office/spreadsheetml/2017/richdata2" ref="A2:A419">
    <sortCondition ref="A2:A419"/>
  </sortState>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Hoja10"/>
  <dimension ref="A2:BO18"/>
  <sheetViews>
    <sheetView zoomScaleNormal="100" workbookViewId="0">
      <selection activeCell="O3" sqref="O3"/>
    </sheetView>
  </sheetViews>
  <sheetFormatPr baseColWidth="10" defaultColWidth="10.7109375" defaultRowHeight="15" x14ac:dyDescent="0.25"/>
  <cols>
    <col min="1" max="1" width="34.5703125" style="60" customWidth="1"/>
    <col min="2" max="2" width="29.5703125" style="60" customWidth="1"/>
    <col min="3" max="16384" width="10.7109375" style="60"/>
  </cols>
  <sheetData>
    <row r="2" spans="1:67" x14ac:dyDescent="0.25">
      <c r="A2" s="63" t="s">
        <v>36</v>
      </c>
      <c r="B2" s="63" t="s">
        <v>101</v>
      </c>
      <c r="C2" s="63" t="s">
        <v>21</v>
      </c>
      <c r="D2" s="63" t="s">
        <v>22</v>
      </c>
      <c r="E2" s="63" t="s">
        <v>26</v>
      </c>
      <c r="F2" s="63" t="s">
        <v>20</v>
      </c>
      <c r="G2" s="63" t="s">
        <v>92</v>
      </c>
      <c r="H2" s="63" t="s">
        <v>93</v>
      </c>
      <c r="I2" s="64" t="s">
        <v>102</v>
      </c>
      <c r="J2" s="64" t="s">
        <v>103</v>
      </c>
      <c r="K2" s="64" t="s">
        <v>104</v>
      </c>
      <c r="L2" s="64" t="s">
        <v>105</v>
      </c>
      <c r="M2" s="64" t="s">
        <v>106</v>
      </c>
      <c r="N2" s="64" t="s">
        <v>107</v>
      </c>
      <c r="O2" s="64" t="s">
        <v>108</v>
      </c>
      <c r="P2" s="63" t="s">
        <v>27</v>
      </c>
      <c r="Q2" s="63" t="s">
        <v>28</v>
      </c>
      <c r="R2" s="63" t="s">
        <v>29</v>
      </c>
      <c r="S2" s="63" t="s">
        <v>109</v>
      </c>
      <c r="T2" s="63" t="s">
        <v>110</v>
      </c>
      <c r="U2" s="63" t="s">
        <v>35</v>
      </c>
      <c r="V2" s="63" t="s">
        <v>111</v>
      </c>
      <c r="W2" s="63" t="s">
        <v>77</v>
      </c>
      <c r="X2" s="63" t="s">
        <v>78</v>
      </c>
      <c r="Y2" s="63" t="s">
        <v>79</v>
      </c>
      <c r="Z2" s="63" t="s">
        <v>80</v>
      </c>
      <c r="AA2" s="63" t="s">
        <v>81</v>
      </c>
      <c r="AB2" s="64" t="s">
        <v>112</v>
      </c>
      <c r="AC2" s="64" t="s">
        <v>113</v>
      </c>
      <c r="AD2" s="64" t="s">
        <v>114</v>
      </c>
      <c r="AE2" s="63" t="s">
        <v>33</v>
      </c>
      <c r="AF2" s="63" t="s">
        <v>58</v>
      </c>
      <c r="AG2" s="63" t="s">
        <v>59</v>
      </c>
      <c r="AH2" s="63" t="s">
        <v>34</v>
      </c>
      <c r="AI2" s="63" t="s">
        <v>115</v>
      </c>
      <c r="AJ2" s="63" t="s">
        <v>116</v>
      </c>
      <c r="AK2" s="63" t="s">
        <v>117</v>
      </c>
      <c r="AL2" s="63" t="s">
        <v>118</v>
      </c>
      <c r="AM2" s="63" t="s">
        <v>119</v>
      </c>
      <c r="AN2" s="63" t="s">
        <v>120</v>
      </c>
      <c r="AO2" s="63" t="s">
        <v>121</v>
      </c>
      <c r="AP2" s="63" t="s">
        <v>122</v>
      </c>
      <c r="AQ2" s="65" t="s">
        <v>51</v>
      </c>
      <c r="AR2" s="65" t="s">
        <v>52</v>
      </c>
      <c r="AS2" s="65" t="s">
        <v>48</v>
      </c>
      <c r="AT2" s="65" t="s">
        <v>49</v>
      </c>
      <c r="AU2" s="65" t="s">
        <v>50</v>
      </c>
      <c r="AV2" s="65" t="s">
        <v>53</v>
      </c>
      <c r="AW2" s="65" t="s">
        <v>65</v>
      </c>
      <c r="AX2" s="65" t="s">
        <v>55</v>
      </c>
      <c r="AY2" s="65" t="s">
        <v>56</v>
      </c>
      <c r="AZ2" s="65" t="s">
        <v>67</v>
      </c>
      <c r="BA2" s="65" t="s">
        <v>68</v>
      </c>
      <c r="BB2" s="66" t="s">
        <v>123</v>
      </c>
      <c r="BC2" s="66" t="s">
        <v>82</v>
      </c>
      <c r="BD2" s="67" t="s">
        <v>124</v>
      </c>
      <c r="BE2" s="67" t="s">
        <v>125</v>
      </c>
      <c r="BF2" s="67" t="s">
        <v>126</v>
      </c>
      <c r="BG2" s="67" t="s">
        <v>127</v>
      </c>
      <c r="BH2" s="67" t="s">
        <v>128</v>
      </c>
      <c r="BI2" s="67" t="s">
        <v>129</v>
      </c>
      <c r="BJ2" s="67" t="s">
        <v>130</v>
      </c>
      <c r="BK2" s="67" t="s">
        <v>131</v>
      </c>
      <c r="BL2" s="67" t="s">
        <v>132</v>
      </c>
      <c r="BM2" s="67" t="s">
        <v>133</v>
      </c>
      <c r="BN2" s="67" t="s">
        <v>134</v>
      </c>
      <c r="BO2" s="67" t="s">
        <v>135</v>
      </c>
    </row>
    <row r="3" spans="1:67" x14ac:dyDescent="0.25">
      <c r="A3" s="60" t="str">
        <f>'Resumen General'!C5</f>
        <v>UNIDAD ADMINISTRATIVA ESPECIAL DE AERONAUTICA CIVIL</v>
      </c>
      <c r="B3" s="60" t="str">
        <f>'Resumen General'!C6</f>
        <v xml:space="preserve">ANGELA  MARIA COLORADO MARIN-JEFE OFICINA DE CONTROL INTERNO ENCARGADA </v>
      </c>
      <c r="C3" s="60">
        <f>+ABOGADOS!D11</f>
        <v>14</v>
      </c>
      <c r="D3" s="60">
        <f>+ABOGADOS!D12</f>
        <v>13</v>
      </c>
      <c r="E3" s="60">
        <f>+ABOGADOS!D13</f>
        <v>13</v>
      </c>
      <c r="F3" s="60">
        <f>+ABOGADOS!D14</f>
        <v>0</v>
      </c>
      <c r="G3" s="60">
        <f>+ABOGADOS!D17</f>
        <v>9</v>
      </c>
      <c r="H3" s="60">
        <f>+ABOGADOS!D18</f>
        <v>9</v>
      </c>
      <c r="I3" s="60">
        <f>+ABOGADOS!G10</f>
        <v>13</v>
      </c>
      <c r="J3" s="60">
        <f>+ABOGADOS!G11</f>
        <v>13</v>
      </c>
      <c r="K3" s="60">
        <f>+ABOGADOS!G12</f>
        <v>12</v>
      </c>
      <c r="L3" s="60">
        <f>+ABOGADOS!G17</f>
        <v>10</v>
      </c>
      <c r="M3" s="60">
        <f>+ABOGADOS!G18</f>
        <v>1</v>
      </c>
      <c r="N3" s="60">
        <f>+ABOGADOS!G19</f>
        <v>0</v>
      </c>
      <c r="O3" s="60">
        <f>+ABOGADOS!G20</f>
        <v>2</v>
      </c>
      <c r="P3" s="60">
        <f>+JUDICIALES!D11</f>
        <v>433</v>
      </c>
      <c r="Q3" s="60">
        <f>+JUDICIALES!D12</f>
        <v>439</v>
      </c>
      <c r="R3" s="60">
        <f>+JUDICIALES!D13</f>
        <v>0</v>
      </c>
      <c r="S3" s="60">
        <f>+JUDICIALES!D16</f>
        <v>15</v>
      </c>
      <c r="T3" s="60">
        <f>+JUDICIALES!D17</f>
        <v>13</v>
      </c>
      <c r="U3" s="60">
        <f>+JUDICIALES!D21</f>
        <v>925</v>
      </c>
      <c r="V3" s="60">
        <f>+JUDICIALES!D22</f>
        <v>13</v>
      </c>
      <c r="W3" s="60">
        <f>JUDICIALES!D28</f>
        <v>10</v>
      </c>
      <c r="X3" s="60">
        <f>JUDICIALES!D29</f>
        <v>8</v>
      </c>
      <c r="Y3" s="60">
        <f>JUDICIALES!D30</f>
        <v>7</v>
      </c>
      <c r="Z3" s="60">
        <f>JUDICIALES!D31</f>
        <v>7</v>
      </c>
      <c r="AA3" s="60">
        <f>JUDICIALES!D32</f>
        <v>0</v>
      </c>
      <c r="AB3" s="60">
        <f>+JUDICIALES!G9</f>
        <v>12</v>
      </c>
      <c r="AC3" s="60">
        <f>+JUDICIALES!G10</f>
        <v>12</v>
      </c>
      <c r="AD3" s="60">
        <f>+JUDICIALES!G11</f>
        <v>11</v>
      </c>
      <c r="AE3" s="60">
        <f>+JUDICIALES!G15</f>
        <v>365</v>
      </c>
      <c r="AF3" s="60">
        <f>+JUDICIALES!G16</f>
        <v>351</v>
      </c>
      <c r="AG3" s="60">
        <f>+JUDICIALES!G17</f>
        <v>9</v>
      </c>
      <c r="AH3" s="60">
        <f>+JUDICIALES!G18</f>
        <v>5</v>
      </c>
      <c r="AI3" s="60">
        <f>+JUDICIALES!G21</f>
        <v>43</v>
      </c>
      <c r="AJ3" s="60">
        <f>+JUDICIALES!G22</f>
        <v>152</v>
      </c>
      <c r="AK3" s="60">
        <f>+JUDICIALES!G23</f>
        <v>44</v>
      </c>
      <c r="AL3" s="60">
        <f>+JUDICIALES!G24</f>
        <v>121</v>
      </c>
      <c r="AM3" s="60">
        <f>+JUDICIALES!H21</f>
        <v>0</v>
      </c>
      <c r="AN3" s="60">
        <f>+JUDICIALES!H22</f>
        <v>150</v>
      </c>
      <c r="AO3" s="60">
        <f>+JUDICIALES!H23</f>
        <v>44</v>
      </c>
      <c r="AP3" s="60">
        <f>+JUDICIALES!H24</f>
        <v>121</v>
      </c>
      <c r="AQ3" s="60">
        <f>+PREJUDICIALES!D10</f>
        <v>15</v>
      </c>
      <c r="AR3" s="60">
        <f>+PREJUDICIALES!D11</f>
        <v>9</v>
      </c>
      <c r="AS3" s="60">
        <f>+PREJUDICIALES!D12</f>
        <v>9</v>
      </c>
      <c r="AT3" s="60">
        <f>+PREJUDICIALES!D13</f>
        <v>22</v>
      </c>
      <c r="AU3" s="60">
        <f>+PREJUDICIALES!D14</f>
        <v>612</v>
      </c>
      <c r="AV3" s="60">
        <f>+PREJUDICIALES!D17</f>
        <v>13</v>
      </c>
      <c r="AW3" s="60">
        <f>+PREJUDICIALES!D18</f>
        <v>13</v>
      </c>
      <c r="AX3" s="60">
        <f>+PREJUDICIALES!G12</f>
        <v>3</v>
      </c>
      <c r="AY3" s="60">
        <f>+PREJUDICIALES!G13</f>
        <v>60</v>
      </c>
      <c r="AZ3" s="60">
        <f>+ARBITRAMENTOS!D9</f>
        <v>0</v>
      </c>
      <c r="BA3" s="60">
        <f>+ARBITRAMENTOS!D10</f>
        <v>0</v>
      </c>
      <c r="BB3" s="60">
        <f>ARBITRAMENTOS!G9</f>
        <v>3</v>
      </c>
      <c r="BC3" s="60">
        <f>ARBITRAMENTOS!G10</f>
        <v>3</v>
      </c>
      <c r="BD3" s="60" t="str">
        <f>+PAGOS!D9</f>
        <v>Si</v>
      </c>
      <c r="BE3" s="60" t="str">
        <f>+PAGOS!D10</f>
        <v>No</v>
      </c>
      <c r="BF3" s="61">
        <f>USUARIOS!D9</f>
        <v>45184</v>
      </c>
      <c r="BG3" s="61">
        <f>ABOGADOS!D7</f>
        <v>45184</v>
      </c>
      <c r="BH3" s="61">
        <f>JUDICIALES!D8</f>
        <v>45184</v>
      </c>
      <c r="BI3" s="60" t="str">
        <f>+USUARIOS!C19</f>
        <v>El aplicativo ekogui reporta un error que no permite visualizar la fecha de creación en el sistema de Ana Soledad como Administradora del sistema. Toda vez que sus roles  fueron inactivados.  Por lo anterior no es posible diligenciar la casilla solicitada.</v>
      </c>
      <c r="BJ3" s="60" t="str">
        <f>+ABOGADOS!C22</f>
        <v xml:space="preserve">Uno de los abogados que no resgistra capacitacion se debe a que su fecha de ingreso fue el 30/06/2023, por lo anterior no habia recibido la capacitacion </v>
      </c>
      <c r="BK3" s="60" t="str">
        <f>+JUDICIALES!F28</f>
        <v xml:space="preserve">El análisis de las condenas se realizó teniendo en cuenta el reporte descargado del aplicativo Ekogui. Para los procesos activos con estado terminado se tomo los procesos que se encontraban activos al 05 de septiembre, toda vez que no se podia verificar al 30 de junio. </v>
      </c>
      <c r="BL3" s="60" t="str">
        <f>+PREJUDICIALES!F17</f>
        <v>Una vez revisado los procesos prejudiciales activos registrados en la fecha seleccionada se observo que solo se encontraban activos tres (3). No obstante, se seleccionó una muestra de 63 entre activos y terminados, registrados en el periodo solicitado. 
Para el total de prejudiciales activos se tomó todos los  procesos que fueron registrados ( que estuvieron activos) en el periodo auditado.</v>
      </c>
      <c r="BM3" s="60" t="str">
        <f>+ARBITRAMENTOS!C13</f>
        <v>Durante el periodo auditado no se encontraron arbitramentos abiertos.</v>
      </c>
      <c r="BN3" s="60" t="str">
        <f>+PAGOS!F8</f>
        <v>Se observa que desde del 12 de octubre de 2022, no se registra ningún pago en el aplicativo. No obstante en el informe remitido por la OAJ se indica que durante el primer semestre se pagaron dos sentencias y una conciliación extrajudicial, las cuales no aparecen registradas en el sistema EKOGUI.</v>
      </c>
      <c r="BO3" s="60">
        <f>'Resumen General'!B23</f>
        <v>0</v>
      </c>
    </row>
    <row r="12" spans="1:67" x14ac:dyDescent="0.25">
      <c r="A12" s="60" t="s">
        <v>36</v>
      </c>
      <c r="B12" s="60" t="s">
        <v>15</v>
      </c>
      <c r="C12" s="63" t="s">
        <v>16</v>
      </c>
      <c r="D12" s="63" t="s">
        <v>6</v>
      </c>
      <c r="E12" s="63" t="s">
        <v>7</v>
      </c>
      <c r="F12" s="63" t="s">
        <v>17</v>
      </c>
      <c r="G12" s="63" t="s">
        <v>73</v>
      </c>
    </row>
    <row r="13" spans="1:67" x14ac:dyDescent="0.25">
      <c r="A13" s="60" t="str">
        <f t="shared" ref="A13:A18" si="0">$A$3</f>
        <v>UNIDAD ADMINISTRATIVA ESPECIAL DE AERONAUTICA CIVIL</v>
      </c>
      <c r="B13" s="60" t="s">
        <v>0</v>
      </c>
      <c r="C13" s="60" t="str">
        <f>USUARIOS!C12</f>
        <v>Si</v>
      </c>
      <c r="D13" s="62">
        <f>USUARIOS!D12</f>
        <v>44431</v>
      </c>
      <c r="E13" s="60" t="str">
        <f>USUARIOS!E12</f>
        <v>HECTOR RODRIGUEZ GONZALEZ</v>
      </c>
      <c r="F13" s="62">
        <f>USUARIOS!F12</f>
        <v>44858</v>
      </c>
      <c r="G13" s="60" t="str">
        <f>USUARIOS!G12</f>
        <v/>
      </c>
    </row>
    <row r="14" spans="1:67" x14ac:dyDescent="0.25">
      <c r="A14" s="60" t="str">
        <f t="shared" si="0"/>
        <v>UNIDAD ADMINISTRATIVA ESPECIAL DE AERONAUTICA CIVIL</v>
      </c>
      <c r="B14" s="60" t="s">
        <v>1</v>
      </c>
      <c r="C14" s="60" t="str">
        <f>USUARIOS!C13</f>
        <v>Si</v>
      </c>
      <c r="D14" s="62">
        <f>USUARIOS!D13</f>
        <v>44972</v>
      </c>
      <c r="E14" s="60" t="str">
        <f>USUARIOS!E13</f>
        <v>JUAN CAMILO BEJARANO</v>
      </c>
      <c r="F14" s="62">
        <f>USUARIOS!F13</f>
        <v>45042</v>
      </c>
      <c r="G14" s="60" t="str">
        <f>USUARIOS!G13</f>
        <v/>
      </c>
    </row>
    <row r="15" spans="1:67" x14ac:dyDescent="0.25">
      <c r="A15" s="60" t="str">
        <f t="shared" si="0"/>
        <v>UNIDAD ADMINISTRATIVA ESPECIAL DE AERONAUTICA CIVIL</v>
      </c>
      <c r="B15" s="60" t="s">
        <v>2</v>
      </c>
      <c r="C15" s="60" t="str">
        <f>USUARIOS!C14</f>
        <v>Si</v>
      </c>
      <c r="D15" s="62">
        <f>USUARIOS!D14</f>
        <v>45051</v>
      </c>
      <c r="E15" s="60" t="str">
        <f>USUARIOS!E14</f>
        <v>ARMANDO ROVIRA</v>
      </c>
      <c r="F15" s="62">
        <f>USUARIOS!F14</f>
        <v>45054</v>
      </c>
      <c r="G15" s="60" t="str">
        <f>USUARIOS!G14</f>
        <v/>
      </c>
    </row>
    <row r="16" spans="1:67" x14ac:dyDescent="0.25">
      <c r="A16" s="60" t="str">
        <f t="shared" si="0"/>
        <v>UNIDAD ADMINISTRATIVA ESPECIAL DE AERONAUTICA CIVIL</v>
      </c>
      <c r="B16" s="60" t="s">
        <v>3</v>
      </c>
      <c r="C16" s="60" t="str">
        <f>USUARIOS!C15</f>
        <v>Si</v>
      </c>
      <c r="D16" s="62">
        <f>USUARIOS!D15</f>
        <v>42219</v>
      </c>
      <c r="E16" s="60" t="str">
        <f>USUARIOS!E15</f>
        <v>SONIA MARITZA MACHADO CRUZ</v>
      </c>
      <c r="F16" s="62">
        <f>USUARIOS!F15</f>
        <v>44980</v>
      </c>
      <c r="G16" s="60" t="str">
        <f>USUARIOS!G15</f>
        <v/>
      </c>
    </row>
    <row r="17" spans="1:7" x14ac:dyDescent="0.25">
      <c r="A17" s="60" t="str">
        <f t="shared" si="0"/>
        <v>UNIDAD ADMINISTRATIVA ESPECIAL DE AERONAUTICA CIVIL</v>
      </c>
      <c r="B17" s="60" t="s">
        <v>4</v>
      </c>
      <c r="C17" s="60" t="str">
        <f>USUARIOS!C16</f>
        <v>Si</v>
      </c>
      <c r="D17" s="62">
        <f>USUARIOS!D16</f>
        <v>44036</v>
      </c>
      <c r="E17" s="60" t="str">
        <f>USUARIOS!E16</f>
        <v>MARIA GLADYS SILVA</v>
      </c>
      <c r="F17" s="62">
        <f>USUARIOS!F16</f>
        <v>44076</v>
      </c>
      <c r="G17" s="60" t="str">
        <f>USUARIOS!G16</f>
        <v/>
      </c>
    </row>
    <row r="18" spans="1:7" x14ac:dyDescent="0.25">
      <c r="A18" s="60" t="str">
        <f t="shared" si="0"/>
        <v>UNIDAD ADMINISTRATIVA ESPECIAL DE AERONAUTICA CIVIL</v>
      </c>
      <c r="B18" s="60" t="s">
        <v>5</v>
      </c>
      <c r="C18" s="60" t="str">
        <f>USUARIOS!C17</f>
        <v>Si</v>
      </c>
      <c r="D18" s="62">
        <f>USUARIOS!D17</f>
        <v>0</v>
      </c>
      <c r="E18" s="60" t="str">
        <f>USUARIOS!E17</f>
        <v xml:space="preserve">ANA SOLEDAD GARCIA BUITRAGO </v>
      </c>
      <c r="F18" s="62">
        <f>USUARIOS!F17</f>
        <v>44701</v>
      </c>
      <c r="G18" s="60" t="str">
        <f>USUARIOS!G17</f>
        <v/>
      </c>
    </row>
  </sheetData>
  <sheetProtection algorithmName="SHA-512" hashValue="K0dJHZsjIAvYDASG9ma+p8UGl1w8nczCJjXsz7WHEVVCfmWBEFXJkswtELoOwliYcMJMFfkVbcEVvaJawzUajg==" saltValue="aBx/Vdv/BhILutXsvz0UOg==" spinCount="100000" sheet="1" objects="1" scenarios="1"/>
  <pageMargins left="0.7" right="0.7" top="0.75" bottom="0.75" header="0.3" footer="0.3"/>
  <pageSetup orientation="portrait" horizontalDpi="4294967293" verticalDpi="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o" ma:contentTypeID="0x010100F8A3B097BC50D64693D20E955D9ACB7C" ma:contentTypeVersion="2" ma:contentTypeDescription="Crear nuevo documento." ma:contentTypeScope="" ma:versionID="2d4cd354d692d8bd035c611a30d6d61a">
  <xsd:schema xmlns:xsd="http://www.w3.org/2001/XMLSchema" xmlns:xs="http://www.w3.org/2001/XMLSchema" xmlns:p="http://schemas.microsoft.com/office/2006/metadata/properties" xmlns:ns2="3a118982-cfa8-420e-934b-bfbf5078544b" targetNamespace="http://schemas.microsoft.com/office/2006/metadata/properties" ma:root="true" ma:fieldsID="1afe51bfaaf62d8546defb7168513531" ns2:_="">
    <xsd:import namespace="3a118982-cfa8-420e-934b-bfbf5078544b"/>
    <xsd:element name="properties">
      <xsd:complexType>
        <xsd:sequence>
          <xsd:element name="documentManagement">
            <xsd:complexType>
              <xsd:all>
                <xsd:element ref="ns2:Formato" minOccurs="0"/>
                <xsd:element ref="ns2:A_x00f1_o"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a118982-cfa8-420e-934b-bfbf5078544b" elementFormDefault="qualified">
    <xsd:import namespace="http://schemas.microsoft.com/office/2006/documentManagement/types"/>
    <xsd:import namespace="http://schemas.microsoft.com/office/infopath/2007/PartnerControls"/>
    <xsd:element name="Formato" ma:index="8" nillable="true" ma:displayName="Formato" ma:format="Dropdown" ma:internalName="Formato">
      <xsd:simpleType>
        <xsd:restriction base="dms:Choice">
          <xsd:enumeration value="/Style%20Library/Images/pdf.svg"/>
          <xsd:enumeration value="/Style%20Library/Images/doc.svg"/>
          <xsd:enumeration value="/Style%20Library/Images/xls.svg"/>
          <xsd:enumeration value="/Style%20Library/Images/ppt.svg"/>
          <xsd:enumeration value="/Style%20Library/Images/jpg.svg"/>
        </xsd:restriction>
      </xsd:simpleType>
    </xsd:element>
    <xsd:element name="A_x00f1_o" ma:index="9" nillable="true" ma:displayName="Año" ma:format="Dropdown" ma:internalName="A_x00f1_o">
      <xsd:simpleType>
        <xsd:restriction base="dms:Choice">
          <xsd:enumeration value="2017"/>
          <xsd:enumeration value="2018"/>
          <xsd:enumeration value="2019"/>
          <xsd:enumeration value="2020"/>
          <xsd:enumeration value="2021"/>
          <xsd:enumeration value="2022"/>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A_x00f1_o xmlns="3a118982-cfa8-420e-934b-bfbf5078544b">2022</A_x00f1_o>
    <Formato xmlns="3a118982-cfa8-420e-934b-bfbf5078544b">/Style%20Library/Images/pdf.svg</Formato>
  </documentManagement>
</p:properties>
</file>

<file path=customXml/itemProps1.xml><?xml version="1.0" encoding="utf-8"?>
<ds:datastoreItem xmlns:ds="http://schemas.openxmlformats.org/officeDocument/2006/customXml" ds:itemID="{C9AE34DC-EFEA-4DF5-93EF-BC4EBD9D321F}"/>
</file>

<file path=customXml/itemProps2.xml><?xml version="1.0" encoding="utf-8"?>
<ds:datastoreItem xmlns:ds="http://schemas.openxmlformats.org/officeDocument/2006/customXml" ds:itemID="{06CA547B-CEC9-4261-8BAB-23DF75459FCD}"/>
</file>

<file path=customXml/itemProps3.xml><?xml version="1.0" encoding="utf-8"?>
<ds:datastoreItem xmlns:ds="http://schemas.openxmlformats.org/officeDocument/2006/customXml" ds:itemID="{F5282FA1-BF6D-4791-91F2-537392DB0A7D}"/>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10</vt:i4>
      </vt:variant>
    </vt:vector>
  </HeadingPairs>
  <TitlesOfParts>
    <vt:vector size="10" baseType="lpstr">
      <vt:lpstr>Principal</vt:lpstr>
      <vt:lpstr>USUARIOS</vt:lpstr>
      <vt:lpstr>ABOGADOS</vt:lpstr>
      <vt:lpstr>JUDICIALES</vt:lpstr>
      <vt:lpstr>PREJUDICIALES</vt:lpstr>
      <vt:lpstr>ARBITRAMENTOS</vt:lpstr>
      <vt:lpstr>PAGOS</vt:lpstr>
      <vt:lpstr>Resumen General</vt:lpstr>
      <vt:lpstr>Entidades</vt:lpstr>
      <vt:lpstr>Base a pegar</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Informe Ekogui I semestre 2023 </dc:title>
  <dc:creator>Juan Pablo Garzón Peraza</dc:creator>
  <cp:lastModifiedBy>Jorge Enrique Villota Valencia</cp:lastModifiedBy>
  <dcterms:created xsi:type="dcterms:W3CDTF">2020-06-25T21:16:25Z</dcterms:created>
  <dcterms:modified xsi:type="dcterms:W3CDTF">2023-09-19T19:44:13Z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0x010100F8A3B097BC50D64693D20E955D9ACB7C</vt:lpwstr>
  </property>
</Properties>
</file>